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AAA OJM EpiMachine\A1 Health Equity\PAHO Equity Smoother\"/>
    </mc:Choice>
  </mc:AlternateContent>
  <xr:revisionPtr revIDLastSave="0" documentId="13_ncr:1_{A7969FA3-4882-4903-A945-AA5FCCA21715}" xr6:coauthVersionLast="46" xr6:coauthVersionMax="46" xr10:uidLastSave="{00000000-0000-0000-0000-000000000000}"/>
  <bookViews>
    <workbookView xWindow="-98" yWindow="-98" windowWidth="20715" windowHeight="13875" xr2:uid="{00000000-000D-0000-FFFF-FFFF00000000}"/>
  </bookViews>
  <sheets>
    <sheet name="título" sheetId="33" r:id="rId1"/>
    <sheet name="Una Curva" sheetId="31" r:id="rId2"/>
    <sheet name="Dos Curvas" sheetId="28" r:id="rId3"/>
    <sheet name="Notas técnicas" sheetId="30" r:id="rId4"/>
  </sheets>
  <externalReferences>
    <externalReference r:id="rId5"/>
    <externalReference r:id="rId6"/>
    <externalReference r:id="rId7"/>
    <externalReference r:id="rId8"/>
  </externalReferences>
  <definedNames>
    <definedName name="anscount" hidden="1">1</definedName>
    <definedName name="_xlnm.Database" localSheetId="2">#REF!</definedName>
    <definedName name="_xlnm.Database" localSheetId="3">#REF!</definedName>
    <definedName name="_xlnm.Database" localSheetId="0">#REF!</definedName>
    <definedName name="_xlnm.Database" localSheetId="1">#REF!</definedName>
    <definedName name="_xlnm.Database">#REF!</definedName>
    <definedName name="DataDate">[2]OfDates!$B$2</definedName>
    <definedName name="DataWuenic">[2]OfDates!$B$4</definedName>
    <definedName name="DataYear">[2]OfDates!$B$6</definedName>
    <definedName name="DDL_Private">[3]drop_down_lists!$G$60:$G$63</definedName>
    <definedName name="DDL_yes_no_NR_ND">[3]drop_down_lists!$F$33:$F$36</definedName>
    <definedName name="ed">#REF!</definedName>
    <definedName name="eda_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lename">[4]drop_down_lists!$H$3</definedName>
    <definedName name="limcount" hidden="1">1</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ncount" hidden="1">1</definedName>
    <definedName name="solver_adj" localSheetId="2" hidden="1">'Dos Curvas'!$K$50</definedName>
    <definedName name="solver_adj" localSheetId="1" hidden="1">'Una Curva'!$F$50</definedName>
    <definedName name="solver_cvg" localSheetId="2" hidden="1">0.0001</definedName>
    <definedName name="solver_cvg" localSheetId="1" hidden="1">0.0001</definedName>
    <definedName name="solver_drv" localSheetId="2" hidden="1">1</definedName>
    <definedName name="solver_drv" localSheetId="1" hidden="1">1</definedName>
    <definedName name="solver_eng" localSheetId="2" hidden="1">1</definedName>
    <definedName name="solver_eng" localSheetId="1" hidden="1">1</definedName>
    <definedName name="solver_est" localSheetId="2" hidden="1">1</definedName>
    <definedName name="solver_est" localSheetId="1" hidden="1">1</definedName>
    <definedName name="solver_itr" localSheetId="2" hidden="1">100</definedName>
    <definedName name="solver_itr" localSheetId="1" hidden="1">100</definedName>
    <definedName name="solver_lin" localSheetId="2" hidden="1">2</definedName>
    <definedName name="solver_lin" localSheetId="1" hidden="1">2</definedName>
    <definedName name="solver_mip" localSheetId="2" hidden="1">2147483647</definedName>
    <definedName name="solver_mip" localSheetId="1" hidden="1">2147483647</definedName>
    <definedName name="solver_mni" localSheetId="2" hidden="1">30</definedName>
    <definedName name="solver_mni" localSheetId="1" hidden="1">30</definedName>
    <definedName name="solver_mrt" localSheetId="2" hidden="1">0.075</definedName>
    <definedName name="solver_mrt" localSheetId="1" hidden="1">0.075</definedName>
    <definedName name="solver_msl" localSheetId="2" hidden="1">2</definedName>
    <definedName name="solver_msl" localSheetId="1" hidden="1">2</definedName>
    <definedName name="solver_neg" localSheetId="2" hidden="1">2</definedName>
    <definedName name="solver_neg" localSheetId="1" hidden="1">2</definedName>
    <definedName name="solver_nod" localSheetId="2" hidden="1">2147483647</definedName>
    <definedName name="solver_nod" localSheetId="1" hidden="1">2147483647</definedName>
    <definedName name="solver_num" localSheetId="2" hidden="1">0</definedName>
    <definedName name="solver_num" localSheetId="1" hidden="1">0</definedName>
    <definedName name="solver_nwt" localSheetId="2" hidden="1">1</definedName>
    <definedName name="solver_nwt" localSheetId="1" hidden="1">1</definedName>
    <definedName name="solver_opt" localSheetId="2" hidden="1">'Dos Curvas'!$K$48</definedName>
    <definedName name="solver_opt" localSheetId="1" hidden="1">'Una Curva'!$F$48</definedName>
    <definedName name="solver_pre" localSheetId="2" hidden="1">0.000001</definedName>
    <definedName name="solver_pre" localSheetId="1" hidden="1">0.000001</definedName>
    <definedName name="solver_rbv" localSheetId="2" hidden="1">1</definedName>
    <definedName name="solver_rbv" localSheetId="1" hidden="1">1</definedName>
    <definedName name="solver_rlx" localSheetId="2" hidden="1">1</definedName>
    <definedName name="solver_rlx" localSheetId="1" hidden="1">1</definedName>
    <definedName name="solver_rsd" localSheetId="2" hidden="1">0</definedName>
    <definedName name="solver_rsd" localSheetId="1" hidden="1">0</definedName>
    <definedName name="solver_scl" localSheetId="2" hidden="1">2</definedName>
    <definedName name="solver_scl" localSheetId="1" hidden="1">2</definedName>
    <definedName name="solver_sho" localSheetId="2" hidden="1">2</definedName>
    <definedName name="solver_sho" localSheetId="1" hidden="1">2</definedName>
    <definedName name="solver_ssz" localSheetId="2" hidden="1">100</definedName>
    <definedName name="solver_ssz" localSheetId="1" hidden="1">100</definedName>
    <definedName name="solver_tim" localSheetId="2" hidden="1">100</definedName>
    <definedName name="solver_tim" localSheetId="1" hidden="1">100</definedName>
    <definedName name="solver_tol" localSheetId="2" hidden="1">0.05</definedName>
    <definedName name="solver_tol" localSheetId="1" hidden="1">0.05</definedName>
    <definedName name="solver_typ" localSheetId="2" hidden="1">2</definedName>
    <definedName name="solver_typ" localSheetId="1" hidden="1">2</definedName>
    <definedName name="solver_val" localSheetId="2" hidden="1">0</definedName>
    <definedName name="solver_val" localSheetId="1" hidden="1">0</definedName>
    <definedName name="solver_ver" localSheetId="2" hidden="1">3</definedName>
    <definedName name="solver_ver" localSheetId="1" hidden="1">3</definedName>
    <definedName name="Usys_Xprt_IndicatorTextT">#REF!</definedName>
    <definedName name="WHOUNICEF_DTP3">#REF!</definedName>
    <definedName name="zCountryProfile_ScheduleT_200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28" l="1"/>
  <c r="K19" i="28" s="1"/>
  <c r="J20" i="28"/>
  <c r="K20" i="28" s="1"/>
  <c r="J21" i="28"/>
  <c r="K21" i="28" s="1"/>
  <c r="J22" i="28"/>
  <c r="K22" i="28" s="1"/>
  <c r="J23" i="28"/>
  <c r="K23" i="28" s="1"/>
  <c r="J24" i="28"/>
  <c r="K24" i="28" s="1"/>
  <c r="J25" i="28"/>
  <c r="K25" i="28" s="1"/>
  <c r="J26" i="28"/>
  <c r="K26" i="28" s="1"/>
  <c r="J27" i="28"/>
  <c r="K27" i="28" s="1"/>
  <c r="J28" i="28"/>
  <c r="K28" i="28" s="1"/>
  <c r="J29" i="28"/>
  <c r="K29" i="28" s="1"/>
  <c r="J30" i="28"/>
  <c r="K30" i="28" s="1"/>
  <c r="J31" i="28"/>
  <c r="K31" i="28" s="1"/>
  <c r="J32" i="28"/>
  <c r="K32" i="28" s="1"/>
  <c r="J33" i="28"/>
  <c r="K33" i="28" s="1"/>
  <c r="J34" i="28"/>
  <c r="K34" i="28" s="1"/>
  <c r="J35" i="28"/>
  <c r="K35" i="28" s="1"/>
  <c r="J36" i="28"/>
  <c r="K36" i="28" s="1"/>
  <c r="J37" i="28"/>
  <c r="K37" i="28" s="1"/>
  <c r="J38" i="28"/>
  <c r="K38" i="28" s="1"/>
  <c r="J39" i="28"/>
  <c r="K39" i="28" s="1"/>
  <c r="J40" i="28"/>
  <c r="K40" i="28" s="1"/>
  <c r="J41" i="28"/>
  <c r="K41" i="28" s="1"/>
  <c r="J42" i="28"/>
  <c r="K42" i="28" s="1"/>
  <c r="J43" i="28"/>
  <c r="K43" i="28" s="1"/>
  <c r="J44" i="28"/>
  <c r="K44" i="28" s="1"/>
  <c r="J45" i="28"/>
  <c r="K45" i="28" s="1"/>
  <c r="J46" i="28"/>
  <c r="K46" i="28" s="1"/>
  <c r="E22" i="28"/>
  <c r="F22" i="28" s="1"/>
  <c r="E23" i="28"/>
  <c r="F23" i="28" s="1"/>
  <c r="E24" i="28"/>
  <c r="F24" i="28" s="1"/>
  <c r="E25" i="28"/>
  <c r="F25" i="28" s="1"/>
  <c r="E26" i="28"/>
  <c r="F26" i="28" s="1"/>
  <c r="E27" i="28"/>
  <c r="F27" i="28" s="1"/>
  <c r="E28" i="28"/>
  <c r="F28" i="28" s="1"/>
  <c r="E29" i="28"/>
  <c r="F29" i="28" s="1"/>
  <c r="E30" i="28"/>
  <c r="F30" i="28" s="1"/>
  <c r="E31" i="28"/>
  <c r="F31" i="28" s="1"/>
  <c r="E32" i="28"/>
  <c r="F32" i="28" s="1"/>
  <c r="E33" i="28"/>
  <c r="F33" i="28" s="1"/>
  <c r="E34" i="28"/>
  <c r="F34" i="28" s="1"/>
  <c r="E35" i="28"/>
  <c r="F35" i="28" s="1"/>
  <c r="E36" i="28"/>
  <c r="F36" i="28" s="1"/>
  <c r="E37" i="28"/>
  <c r="F37" i="28" s="1"/>
  <c r="E38" i="28"/>
  <c r="F38" i="28" s="1"/>
  <c r="E39" i="28"/>
  <c r="F39" i="28" s="1"/>
  <c r="E40" i="28"/>
  <c r="F40" i="28" s="1"/>
  <c r="E41" i="28"/>
  <c r="F41" i="28" s="1"/>
  <c r="E42" i="28"/>
  <c r="F42" i="28" s="1"/>
  <c r="E43" i="28"/>
  <c r="F43" i="28" s="1"/>
  <c r="E44" i="28"/>
  <c r="F44" i="28" s="1"/>
  <c r="E45" i="28"/>
  <c r="F45" i="28" s="1"/>
  <c r="E18" i="31"/>
  <c r="F18" i="31" s="1"/>
  <c r="E19" i="31"/>
  <c r="F19" i="31" s="1"/>
  <c r="E20" i="31"/>
  <c r="F20" i="31" s="1"/>
  <c r="E21" i="31"/>
  <c r="F21" i="31" s="1"/>
  <c r="E22" i="31"/>
  <c r="F22" i="31" s="1"/>
  <c r="E23" i="31"/>
  <c r="F23" i="31" s="1"/>
  <c r="E24" i="31"/>
  <c r="F24" i="31" s="1"/>
  <c r="E25" i="31"/>
  <c r="F25" i="31" s="1"/>
  <c r="E26" i="31"/>
  <c r="F26" i="31" s="1"/>
  <c r="E27" i="31"/>
  <c r="F27" i="31" s="1"/>
  <c r="E28" i="31"/>
  <c r="F28" i="31" s="1"/>
  <c r="E29" i="31"/>
  <c r="F29" i="31" s="1"/>
  <c r="E30" i="31"/>
  <c r="F30" i="31" s="1"/>
  <c r="E31" i="31"/>
  <c r="F31" i="31" s="1"/>
  <c r="E32" i="31"/>
  <c r="F32" i="31" s="1"/>
  <c r="E33" i="31"/>
  <c r="F33" i="31" s="1"/>
  <c r="E34" i="31"/>
  <c r="F34" i="31" s="1"/>
  <c r="E35" i="31"/>
  <c r="F35" i="31" s="1"/>
  <c r="E36" i="31"/>
  <c r="F36" i="31" s="1"/>
  <c r="E37" i="31"/>
  <c r="F37" i="31" s="1"/>
  <c r="E38" i="31"/>
  <c r="F38" i="31" s="1"/>
  <c r="E39" i="31"/>
  <c r="F39" i="31" s="1"/>
  <c r="E40" i="31"/>
  <c r="F40" i="31" s="1"/>
  <c r="E41" i="31"/>
  <c r="F41" i="31" s="1"/>
  <c r="E42" i="31"/>
  <c r="F42" i="31" s="1"/>
  <c r="E43" i="31"/>
  <c r="F43" i="31" s="1"/>
  <c r="E44" i="31"/>
  <c r="F44" i="31" s="1"/>
  <c r="E45" i="31"/>
  <c r="F45" i="31" s="1"/>
  <c r="E46" i="31"/>
  <c r="F46" i="31" s="1"/>
  <c r="D61" i="31" l="1"/>
  <c r="D62" i="31" s="1"/>
  <c r="F57" i="31"/>
  <c r="E60" i="31" s="1"/>
  <c r="F60" i="31" s="1"/>
  <c r="E47" i="31"/>
  <c r="F47" i="31" s="1"/>
  <c r="E17" i="31"/>
  <c r="F17" i="31" s="1"/>
  <c r="E16" i="31"/>
  <c r="F16" i="31" s="1"/>
  <c r="E15" i="31"/>
  <c r="F15" i="31" s="1"/>
  <c r="F48" i="31" l="1"/>
  <c r="E61" i="31"/>
  <c r="F61" i="31" s="1"/>
  <c r="E62" i="31"/>
  <c r="F62" i="31" s="1"/>
  <c r="D63" i="31"/>
  <c r="I61" i="28"/>
  <c r="I62" i="28" s="1"/>
  <c r="I63" i="28" s="1"/>
  <c r="D61" i="28"/>
  <c r="K57" i="28"/>
  <c r="J60" i="28" s="1"/>
  <c r="K60" i="28" s="1"/>
  <c r="F57" i="28"/>
  <c r="E60" i="28" s="1"/>
  <c r="F60" i="28" s="1"/>
  <c r="J47" i="28"/>
  <c r="K47" i="28" s="1"/>
  <c r="E47" i="28"/>
  <c r="F47" i="28" s="1"/>
  <c r="E46" i="28"/>
  <c r="F46" i="28" s="1"/>
  <c r="E21" i="28"/>
  <c r="F21" i="28" s="1"/>
  <c r="E20" i="28"/>
  <c r="F20" i="28" s="1"/>
  <c r="E19" i="28"/>
  <c r="F19" i="28" s="1"/>
  <c r="J18" i="28"/>
  <c r="K18" i="28" s="1"/>
  <c r="E18" i="28"/>
  <c r="F18" i="28" s="1"/>
  <c r="J17" i="28"/>
  <c r="K17" i="28" s="1"/>
  <c r="E17" i="28"/>
  <c r="F17" i="28" s="1"/>
  <c r="J16" i="28"/>
  <c r="K16" i="28" s="1"/>
  <c r="E16" i="28"/>
  <c r="F16" i="28" s="1"/>
  <c r="J15" i="28"/>
  <c r="K15" i="28" s="1"/>
  <c r="E15" i="28"/>
  <c r="F15" i="28" s="1"/>
  <c r="J61" i="28" l="1"/>
  <c r="K61" i="28" s="1"/>
  <c r="E61" i="28"/>
  <c r="F61" i="28" s="1"/>
  <c r="D64" i="31"/>
  <c r="E63" i="31"/>
  <c r="F63" i="31" s="1"/>
  <c r="I64" i="28"/>
  <c r="J63" i="28"/>
  <c r="K63" i="28" s="1"/>
  <c r="F48" i="28"/>
  <c r="K48" i="28"/>
  <c r="D62" i="28"/>
  <c r="J62" i="28"/>
  <c r="K62" i="28" s="1"/>
  <c r="E64" i="31" l="1"/>
  <c r="F64" i="31" s="1"/>
  <c r="D65" i="31"/>
  <c r="I65" i="28"/>
  <c r="J64" i="28"/>
  <c r="K64" i="28" s="1"/>
  <c r="D63" i="28"/>
  <c r="E62" i="28"/>
  <c r="F62" i="28" s="1"/>
  <c r="D66" i="31" l="1"/>
  <c r="E65" i="31"/>
  <c r="F65" i="31" s="1"/>
  <c r="I66" i="28"/>
  <c r="J65" i="28"/>
  <c r="K65" i="28" s="1"/>
  <c r="E63" i="28"/>
  <c r="F63" i="28" s="1"/>
  <c r="D64" i="28"/>
  <c r="E66" i="31" l="1"/>
  <c r="F66" i="31" s="1"/>
  <c r="D67" i="31"/>
  <c r="D65" i="28"/>
  <c r="E64" i="28"/>
  <c r="F64" i="28" s="1"/>
  <c r="I67" i="28"/>
  <c r="J66" i="28"/>
  <c r="K66" i="28" s="1"/>
  <c r="D68" i="31" l="1"/>
  <c r="E67" i="31"/>
  <c r="F67" i="31" s="1"/>
  <c r="E65" i="28"/>
  <c r="F65" i="28" s="1"/>
  <c r="D66" i="28"/>
  <c r="I68" i="28"/>
  <c r="J67" i="28"/>
  <c r="K67" i="28" s="1"/>
  <c r="E68" i="31" l="1"/>
  <c r="F68" i="31" s="1"/>
  <c r="D69" i="31"/>
  <c r="D67" i="28"/>
  <c r="E66" i="28"/>
  <c r="F66" i="28" s="1"/>
  <c r="I69" i="28"/>
  <c r="J68" i="28"/>
  <c r="K68" i="28" s="1"/>
  <c r="D70" i="31" l="1"/>
  <c r="E69" i="31"/>
  <c r="F69" i="31" s="1"/>
  <c r="E67" i="28"/>
  <c r="F67" i="28" s="1"/>
  <c r="D68" i="28"/>
  <c r="I70" i="28"/>
  <c r="J69" i="28"/>
  <c r="K69" i="28" s="1"/>
  <c r="E70" i="31" l="1"/>
  <c r="F70" i="31" s="1"/>
  <c r="D71" i="31"/>
  <c r="D69" i="28"/>
  <c r="E68" i="28"/>
  <c r="F68" i="28" s="1"/>
  <c r="I71" i="28"/>
  <c r="J70" i="28"/>
  <c r="K70" i="28" s="1"/>
  <c r="D72" i="31" l="1"/>
  <c r="E71" i="31"/>
  <c r="F71" i="31" s="1"/>
  <c r="E69" i="28"/>
  <c r="F69" i="28" s="1"/>
  <c r="D70" i="28"/>
  <c r="I72" i="28"/>
  <c r="J71" i="28"/>
  <c r="K71" i="28" s="1"/>
  <c r="E72" i="31" l="1"/>
  <c r="F72" i="31" s="1"/>
  <c r="D73" i="31"/>
  <c r="D71" i="28"/>
  <c r="E70" i="28"/>
  <c r="F70" i="28" s="1"/>
  <c r="I73" i="28"/>
  <c r="J72" i="28"/>
  <c r="K72" i="28" s="1"/>
  <c r="E73" i="31" l="1"/>
  <c r="F73" i="31" s="1"/>
  <c r="D74" i="31"/>
  <c r="I74" i="28"/>
  <c r="J73" i="28"/>
  <c r="K73" i="28" s="1"/>
  <c r="E71" i="28"/>
  <c r="F71" i="28" s="1"/>
  <c r="D72" i="28"/>
  <c r="D75" i="31" l="1"/>
  <c r="E74" i="31"/>
  <c r="F74" i="31" s="1"/>
  <c r="D73" i="28"/>
  <c r="E72" i="28"/>
  <c r="F72" i="28" s="1"/>
  <c r="I75" i="28"/>
  <c r="J74" i="28"/>
  <c r="K74" i="28" s="1"/>
  <c r="D76" i="31" l="1"/>
  <c r="E75" i="31"/>
  <c r="F75" i="31" s="1"/>
  <c r="I76" i="28"/>
  <c r="J75" i="28"/>
  <c r="K75" i="28" s="1"/>
  <c r="E73" i="28"/>
  <c r="F73" i="28" s="1"/>
  <c r="D74" i="28"/>
  <c r="D77" i="31" l="1"/>
  <c r="E76" i="31"/>
  <c r="F76" i="31" s="1"/>
  <c r="J76" i="28"/>
  <c r="K76" i="28" s="1"/>
  <c r="I77" i="28"/>
  <c r="D75" i="28"/>
  <c r="E74" i="28"/>
  <c r="F74" i="28" s="1"/>
  <c r="E77" i="31" l="1"/>
  <c r="F77" i="31" s="1"/>
  <c r="D78" i="31"/>
  <c r="D76" i="28"/>
  <c r="E75" i="28"/>
  <c r="F75" i="28" s="1"/>
  <c r="J77" i="28"/>
  <c r="K77" i="28" s="1"/>
  <c r="I78" i="28"/>
  <c r="D79" i="31" l="1"/>
  <c r="E78" i="31"/>
  <c r="F78" i="31" s="1"/>
  <c r="J78" i="28"/>
  <c r="K78" i="28" s="1"/>
  <c r="I79" i="28"/>
  <c r="D77" i="28"/>
  <c r="E76" i="28"/>
  <c r="F76" i="28" s="1"/>
  <c r="D80" i="31" l="1"/>
  <c r="E79" i="31"/>
  <c r="F79" i="31" s="1"/>
  <c r="J79" i="28"/>
  <c r="K79" i="28" s="1"/>
  <c r="I80" i="28"/>
  <c r="D78" i="28"/>
  <c r="E77" i="28"/>
  <c r="F77" i="28" s="1"/>
  <c r="D81" i="31" l="1"/>
  <c r="E80" i="31"/>
  <c r="F80" i="31" s="1"/>
  <c r="J80" i="28"/>
  <c r="K80" i="28" s="1"/>
  <c r="I81" i="28"/>
  <c r="D79" i="28"/>
  <c r="E78" i="28"/>
  <c r="F78" i="28" s="1"/>
  <c r="E81" i="31" l="1"/>
  <c r="F81" i="31" s="1"/>
  <c r="D82" i="31"/>
  <c r="J81" i="28"/>
  <c r="K81" i="28" s="1"/>
  <c r="I82" i="28"/>
  <c r="D80" i="28"/>
  <c r="E79" i="28"/>
  <c r="F79" i="28" s="1"/>
  <c r="D83" i="31" l="1"/>
  <c r="E82" i="31"/>
  <c r="F82" i="31" s="1"/>
  <c r="J82" i="28"/>
  <c r="K82" i="28" s="1"/>
  <c r="I83" i="28"/>
  <c r="D81" i="28"/>
  <c r="E80" i="28"/>
  <c r="F80" i="28" s="1"/>
  <c r="D84" i="31" l="1"/>
  <c r="E83" i="31"/>
  <c r="F83" i="31" s="1"/>
  <c r="J83" i="28"/>
  <c r="K83" i="28" s="1"/>
  <c r="I84" i="28"/>
  <c r="D82" i="28"/>
  <c r="E81" i="28"/>
  <c r="F81" i="28" s="1"/>
  <c r="D85" i="31" l="1"/>
  <c r="E84" i="31"/>
  <c r="F84" i="31" s="1"/>
  <c r="J84" i="28"/>
  <c r="K84" i="28" s="1"/>
  <c r="I85" i="28"/>
  <c r="D83" i="28"/>
  <c r="E82" i="28"/>
  <c r="F82" i="28" s="1"/>
  <c r="E85" i="31" l="1"/>
  <c r="F85" i="31" s="1"/>
  <c r="D86" i="31"/>
  <c r="D84" i="28"/>
  <c r="E83" i="28"/>
  <c r="F83" i="28" s="1"/>
  <c r="J85" i="28"/>
  <c r="K85" i="28" s="1"/>
  <c r="I86" i="28"/>
  <c r="D87" i="31" l="1"/>
  <c r="E86" i="31"/>
  <c r="F86" i="31" s="1"/>
  <c r="J86" i="28"/>
  <c r="K86" i="28" s="1"/>
  <c r="I87" i="28"/>
  <c r="D85" i="28"/>
  <c r="E84" i="28"/>
  <c r="F84" i="28" s="1"/>
  <c r="D88" i="31" l="1"/>
  <c r="E87" i="31"/>
  <c r="F87" i="31" s="1"/>
  <c r="J87" i="28"/>
  <c r="K87" i="28" s="1"/>
  <c r="I88" i="28"/>
  <c r="D86" i="28"/>
  <c r="E85" i="28"/>
  <c r="F85" i="28" s="1"/>
  <c r="D89" i="31" l="1"/>
  <c r="E88" i="31"/>
  <c r="F88" i="31" s="1"/>
  <c r="J88" i="28"/>
  <c r="K88" i="28" s="1"/>
  <c r="I89" i="28"/>
  <c r="D87" i="28"/>
  <c r="E86" i="28"/>
  <c r="F86" i="28" s="1"/>
  <c r="D90" i="31" l="1"/>
  <c r="E89" i="31"/>
  <c r="F89" i="31" s="1"/>
  <c r="J89" i="28"/>
  <c r="K89" i="28" s="1"/>
  <c r="I90" i="28"/>
  <c r="D88" i="28"/>
  <c r="E87" i="28"/>
  <c r="F87" i="28" s="1"/>
  <c r="D91" i="31" l="1"/>
  <c r="E90" i="31"/>
  <c r="F90" i="31" s="1"/>
  <c r="D89" i="28"/>
  <c r="E88" i="28"/>
  <c r="F88" i="28" s="1"/>
  <c r="J90" i="28"/>
  <c r="K90" i="28" s="1"/>
  <c r="I91" i="28"/>
  <c r="D92" i="31" l="1"/>
  <c r="E91" i="31"/>
  <c r="F91" i="31" s="1"/>
  <c r="I92" i="28"/>
  <c r="J91" i="28"/>
  <c r="K91" i="28" s="1"/>
  <c r="D90" i="28"/>
  <c r="E89" i="28"/>
  <c r="F89" i="28" s="1"/>
  <c r="D93" i="31" l="1"/>
  <c r="E92" i="31"/>
  <c r="F92" i="31" s="1"/>
  <c r="J92" i="28"/>
  <c r="K92" i="28" s="1"/>
  <c r="I93" i="28"/>
  <c r="E90" i="28"/>
  <c r="F90" i="28" s="1"/>
  <c r="D91" i="28"/>
  <c r="D94" i="31" l="1"/>
  <c r="E93" i="31"/>
  <c r="F93" i="31" s="1"/>
  <c r="D92" i="28"/>
  <c r="E91" i="28"/>
  <c r="F91" i="28" s="1"/>
  <c r="J93" i="28"/>
  <c r="K93" i="28" s="1"/>
  <c r="I94" i="28"/>
  <c r="D95" i="31" l="1"/>
  <c r="E94" i="31"/>
  <c r="F94" i="31" s="1"/>
  <c r="J94" i="28"/>
  <c r="K94" i="28" s="1"/>
  <c r="I95" i="28"/>
  <c r="D93" i="28"/>
  <c r="E92" i="28"/>
  <c r="F92" i="28" s="1"/>
  <c r="E95" i="31" l="1"/>
  <c r="F95" i="31" s="1"/>
  <c r="D96" i="31"/>
  <c r="D94" i="28"/>
  <c r="E93" i="28"/>
  <c r="F93" i="28" s="1"/>
  <c r="I96" i="28"/>
  <c r="J95" i="28"/>
  <c r="K95" i="28" s="1"/>
  <c r="D97" i="31" l="1"/>
  <c r="E96" i="31"/>
  <c r="F96" i="31" s="1"/>
  <c r="D95" i="28"/>
  <c r="E94" i="28"/>
  <c r="F94" i="28" s="1"/>
  <c r="J96" i="28"/>
  <c r="K96" i="28" s="1"/>
  <c r="I97" i="28"/>
  <c r="E97" i="31" l="1"/>
  <c r="F97" i="31" s="1"/>
  <c r="D98" i="31"/>
  <c r="D96" i="28"/>
  <c r="E95" i="28"/>
  <c r="F95" i="28" s="1"/>
  <c r="I98" i="28"/>
  <c r="J97" i="28"/>
  <c r="K97" i="28" s="1"/>
  <c r="D99" i="31" l="1"/>
  <c r="E98" i="31"/>
  <c r="F98" i="31" s="1"/>
  <c r="J98" i="28"/>
  <c r="K98" i="28" s="1"/>
  <c r="I99" i="28"/>
  <c r="D97" i="28"/>
  <c r="E96" i="28"/>
  <c r="F96" i="28" s="1"/>
  <c r="D100" i="31" l="1"/>
  <c r="E99" i="31"/>
  <c r="F99" i="31" s="1"/>
  <c r="D98" i="28"/>
  <c r="E97" i="28"/>
  <c r="F97" i="28" s="1"/>
  <c r="I100" i="28"/>
  <c r="J99" i="28"/>
  <c r="K99" i="28" s="1"/>
  <c r="D101" i="31" l="1"/>
  <c r="E100" i="31"/>
  <c r="F100" i="31" s="1"/>
  <c r="J100" i="28"/>
  <c r="K100" i="28" s="1"/>
  <c r="I101" i="28"/>
  <c r="D99" i="28"/>
  <c r="E98" i="28"/>
  <c r="F98" i="28" s="1"/>
  <c r="D102" i="31" l="1"/>
  <c r="E101" i="31"/>
  <c r="F101" i="31" s="1"/>
  <c r="I102" i="28"/>
  <c r="J101" i="28"/>
  <c r="K101" i="28" s="1"/>
  <c r="D100" i="28"/>
  <c r="E99" i="28"/>
  <c r="F99" i="28" s="1"/>
  <c r="D103" i="31" l="1"/>
  <c r="E102" i="31"/>
  <c r="F102" i="31" s="1"/>
  <c r="D101" i="28"/>
  <c r="E100" i="28"/>
  <c r="F100" i="28" s="1"/>
  <c r="J102" i="28"/>
  <c r="K102" i="28" s="1"/>
  <c r="I103" i="28"/>
  <c r="D104" i="31" l="1"/>
  <c r="E103" i="31"/>
  <c r="F103" i="31" s="1"/>
  <c r="I104" i="28"/>
  <c r="J103" i="28"/>
  <c r="K103" i="28" s="1"/>
  <c r="D102" i="28"/>
  <c r="E101" i="28"/>
  <c r="F101" i="28" s="1"/>
  <c r="D105" i="31" l="1"/>
  <c r="E104" i="31"/>
  <c r="F104" i="31" s="1"/>
  <c r="I105" i="28"/>
  <c r="J104" i="28"/>
  <c r="K104" i="28" s="1"/>
  <c r="E102" i="28"/>
  <c r="F102" i="28" s="1"/>
  <c r="D103" i="28"/>
  <c r="D106" i="31" l="1"/>
  <c r="E105" i="31"/>
  <c r="F105" i="31" s="1"/>
  <c r="D104" i="28"/>
  <c r="E103" i="28"/>
  <c r="F103" i="28" s="1"/>
  <c r="I106" i="28"/>
  <c r="J105" i="28"/>
  <c r="K105" i="28" s="1"/>
  <c r="D107" i="31" l="1"/>
  <c r="E106" i="31"/>
  <c r="F106" i="31" s="1"/>
  <c r="D105" i="28"/>
  <c r="E104" i="28"/>
  <c r="F104" i="28" s="1"/>
  <c r="I107" i="28"/>
  <c r="J106" i="28"/>
  <c r="K106" i="28" s="1"/>
  <c r="D108" i="31" l="1"/>
  <c r="E107" i="31"/>
  <c r="F107" i="31" s="1"/>
  <c r="I108" i="28"/>
  <c r="J107" i="28"/>
  <c r="K107" i="28" s="1"/>
  <c r="E105" i="28"/>
  <c r="F105" i="28" s="1"/>
  <c r="D106" i="28"/>
  <c r="E108" i="31" l="1"/>
  <c r="F108" i="31" s="1"/>
  <c r="D109" i="31"/>
  <c r="E106" i="28"/>
  <c r="F106" i="28" s="1"/>
  <c r="D107" i="28"/>
  <c r="J108" i="28"/>
  <c r="K108" i="28" s="1"/>
  <c r="I109" i="28"/>
  <c r="D110" i="31" l="1"/>
  <c r="E109" i="31"/>
  <c r="F109" i="31" s="1"/>
  <c r="I110" i="28"/>
  <c r="J109" i="28"/>
  <c r="K109" i="28" s="1"/>
  <c r="E107" i="28"/>
  <c r="F107" i="28" s="1"/>
  <c r="D108" i="28"/>
  <c r="E110" i="31" l="1"/>
  <c r="F110" i="31" s="1"/>
  <c r="D111" i="31"/>
  <c r="D109" i="28"/>
  <c r="E108" i="28"/>
  <c r="F108" i="28" s="1"/>
  <c r="I111" i="28"/>
  <c r="J110" i="28"/>
  <c r="K110" i="28" s="1"/>
  <c r="D112" i="31" l="1"/>
  <c r="E111" i="31"/>
  <c r="F111" i="31" s="1"/>
  <c r="I112" i="28"/>
  <c r="J111" i="28"/>
  <c r="K111" i="28" s="1"/>
  <c r="E109" i="28"/>
  <c r="F109" i="28" s="1"/>
  <c r="D110" i="28"/>
  <c r="D113" i="31" l="1"/>
  <c r="E112" i="31"/>
  <c r="F112" i="31" s="1"/>
  <c r="D111" i="28"/>
  <c r="E110" i="28"/>
  <c r="F110" i="28" s="1"/>
  <c r="I113" i="28"/>
  <c r="J112" i="28"/>
  <c r="K112" i="28" s="1"/>
  <c r="D114" i="31" l="1"/>
  <c r="E113" i="31"/>
  <c r="F113" i="31" s="1"/>
  <c r="I114" i="28"/>
  <c r="J113" i="28"/>
  <c r="K113" i="28" s="1"/>
  <c r="E111" i="28"/>
  <c r="F111" i="28" s="1"/>
  <c r="D112" i="28"/>
  <c r="E114" i="31" l="1"/>
  <c r="F114" i="31" s="1"/>
  <c r="D115" i="31"/>
  <c r="E112" i="28"/>
  <c r="F112" i="28" s="1"/>
  <c r="D113" i="28"/>
  <c r="J114" i="28"/>
  <c r="K114" i="28" s="1"/>
  <c r="I115" i="28"/>
  <c r="D116" i="31" l="1"/>
  <c r="E115" i="31"/>
  <c r="F115" i="31" s="1"/>
  <c r="E113" i="28"/>
  <c r="F113" i="28" s="1"/>
  <c r="D114" i="28"/>
  <c r="I116" i="28"/>
  <c r="J115" i="28"/>
  <c r="K115" i="28" s="1"/>
  <c r="E116" i="31" l="1"/>
  <c r="F116" i="31" s="1"/>
  <c r="D117" i="31"/>
  <c r="D115" i="28"/>
  <c r="E114" i="28"/>
  <c r="F114" i="28" s="1"/>
  <c r="I117" i="28"/>
  <c r="J116" i="28"/>
  <c r="K116" i="28" s="1"/>
  <c r="D118" i="31" l="1"/>
  <c r="E117" i="31"/>
  <c r="F117" i="31" s="1"/>
  <c r="E115" i="28"/>
  <c r="F115" i="28" s="1"/>
  <c r="D116" i="28"/>
  <c r="I118" i="28"/>
  <c r="J117" i="28"/>
  <c r="K117" i="28" s="1"/>
  <c r="E118" i="31" l="1"/>
  <c r="F118" i="31" s="1"/>
  <c r="D119" i="31"/>
  <c r="J118" i="28"/>
  <c r="K118" i="28" s="1"/>
  <c r="I119" i="28"/>
  <c r="D117" i="28"/>
  <c r="E116" i="28"/>
  <c r="F116" i="28" s="1"/>
  <c r="D120" i="31" l="1"/>
  <c r="E119" i="31"/>
  <c r="F119" i="31" s="1"/>
  <c r="E117" i="28"/>
  <c r="F117" i="28" s="1"/>
  <c r="D118" i="28"/>
  <c r="I120" i="28"/>
  <c r="J119" i="28"/>
  <c r="K119" i="28" s="1"/>
  <c r="D121" i="31" l="1"/>
  <c r="E120" i="31"/>
  <c r="F120" i="31" s="1"/>
  <c r="I121" i="28"/>
  <c r="J120" i="28"/>
  <c r="K120" i="28" s="1"/>
  <c r="E118" i="28"/>
  <c r="F118" i="28" s="1"/>
  <c r="D119" i="28"/>
  <c r="D122" i="31" l="1"/>
  <c r="E121" i="31"/>
  <c r="F121" i="31" s="1"/>
  <c r="E119" i="28"/>
  <c r="F119" i="28" s="1"/>
  <c r="D120" i="28"/>
  <c r="I122" i="28"/>
  <c r="J121" i="28"/>
  <c r="K121" i="28" s="1"/>
  <c r="E122" i="31" l="1"/>
  <c r="F122" i="31" s="1"/>
  <c r="D123" i="31"/>
  <c r="D121" i="28"/>
  <c r="E120" i="28"/>
  <c r="F120" i="28" s="1"/>
  <c r="I123" i="28"/>
  <c r="J122" i="28"/>
  <c r="K122" i="28" s="1"/>
  <c r="D124" i="31" l="1"/>
  <c r="E123" i="31"/>
  <c r="F123" i="31" s="1"/>
  <c r="E121" i="28"/>
  <c r="F121" i="28" s="1"/>
  <c r="D122" i="28"/>
  <c r="I124" i="28"/>
  <c r="J123" i="28"/>
  <c r="K123" i="28" s="1"/>
  <c r="D125" i="31" l="1"/>
  <c r="E124" i="31"/>
  <c r="F124" i="31" s="1"/>
  <c r="E122" i="28"/>
  <c r="F122" i="28" s="1"/>
  <c r="D123" i="28"/>
  <c r="J124" i="28"/>
  <c r="K124" i="28" s="1"/>
  <c r="I125" i="28"/>
  <c r="D126" i="31" l="1"/>
  <c r="E125" i="31"/>
  <c r="F125" i="31" s="1"/>
  <c r="E123" i="28"/>
  <c r="F123" i="28" s="1"/>
  <c r="D124" i="28"/>
  <c r="I126" i="28"/>
  <c r="J125" i="28"/>
  <c r="K125" i="28" s="1"/>
  <c r="D127" i="31" l="1"/>
  <c r="E126" i="31"/>
  <c r="F126" i="31" s="1"/>
  <c r="I127" i="28"/>
  <c r="J126" i="28"/>
  <c r="K126" i="28" s="1"/>
  <c r="D125" i="28"/>
  <c r="E124" i="28"/>
  <c r="F124" i="28" s="1"/>
  <c r="D128" i="31" l="1"/>
  <c r="E127" i="31"/>
  <c r="F127" i="31" s="1"/>
  <c r="I128" i="28"/>
  <c r="J127" i="28"/>
  <c r="K127" i="28" s="1"/>
  <c r="E125" i="28"/>
  <c r="F125" i="28" s="1"/>
  <c r="D126" i="28"/>
  <c r="D129" i="31" l="1"/>
  <c r="E128" i="31"/>
  <c r="F128" i="31" s="1"/>
  <c r="D127" i="28"/>
  <c r="E126" i="28"/>
  <c r="F126" i="28" s="1"/>
  <c r="I129" i="28"/>
  <c r="J128" i="28"/>
  <c r="K128" i="28" s="1"/>
  <c r="D130" i="31" l="1"/>
  <c r="E129" i="31"/>
  <c r="F129" i="31" s="1"/>
  <c r="I130" i="28"/>
  <c r="J129" i="28"/>
  <c r="K129" i="28" s="1"/>
  <c r="E127" i="28"/>
  <c r="F127" i="28" s="1"/>
  <c r="D128" i="28"/>
  <c r="E130" i="31" l="1"/>
  <c r="F130" i="31" s="1"/>
  <c r="D131" i="31"/>
  <c r="E128" i="28"/>
  <c r="F128" i="28" s="1"/>
  <c r="D129" i="28"/>
  <c r="J130" i="28"/>
  <c r="K130" i="28" s="1"/>
  <c r="I131" i="28"/>
  <c r="D132" i="31" l="1"/>
  <c r="E131" i="31"/>
  <c r="F131" i="31" s="1"/>
  <c r="E129" i="28"/>
  <c r="F129" i="28" s="1"/>
  <c r="D130" i="28"/>
  <c r="I132" i="28"/>
  <c r="J131" i="28"/>
  <c r="K131" i="28" s="1"/>
  <c r="D133" i="31" l="1"/>
  <c r="E132" i="31"/>
  <c r="F132" i="31" s="1"/>
  <c r="D131" i="28"/>
  <c r="E130" i="28"/>
  <c r="F130" i="28" s="1"/>
  <c r="I133" i="28"/>
  <c r="J132" i="28"/>
  <c r="K132" i="28" s="1"/>
  <c r="D134" i="31" l="1"/>
  <c r="E133" i="31"/>
  <c r="F133" i="31" s="1"/>
  <c r="E131" i="28"/>
  <c r="F131" i="28" s="1"/>
  <c r="D132" i="28"/>
  <c r="I134" i="28"/>
  <c r="J133" i="28"/>
  <c r="K133" i="28" s="1"/>
  <c r="E134" i="31" l="1"/>
  <c r="F134" i="31" s="1"/>
  <c r="D135" i="31"/>
  <c r="J134" i="28"/>
  <c r="K134" i="28" s="1"/>
  <c r="I135" i="28"/>
  <c r="D133" i="28"/>
  <c r="E132" i="28"/>
  <c r="F132" i="28" s="1"/>
  <c r="D136" i="31" l="1"/>
  <c r="E135" i="31"/>
  <c r="F135" i="31" s="1"/>
  <c r="E133" i="28"/>
  <c r="F133" i="28" s="1"/>
  <c r="D134" i="28"/>
  <c r="I136" i="28"/>
  <c r="J135" i="28"/>
  <c r="K135" i="28" s="1"/>
  <c r="D137" i="31" l="1"/>
  <c r="E136" i="31"/>
  <c r="F136" i="31" s="1"/>
  <c r="I137" i="28"/>
  <c r="J136" i="28"/>
  <c r="K136" i="28" s="1"/>
  <c r="E134" i="28"/>
  <c r="F134" i="28" s="1"/>
  <c r="D135" i="28"/>
  <c r="D138" i="31" l="1"/>
  <c r="E137" i="31"/>
  <c r="F137" i="31" s="1"/>
  <c r="E135" i="28"/>
  <c r="F135" i="28" s="1"/>
  <c r="D136" i="28"/>
  <c r="I138" i="28"/>
  <c r="J137" i="28"/>
  <c r="K137" i="28" s="1"/>
  <c r="D139" i="31" l="1"/>
  <c r="E138" i="31"/>
  <c r="F138" i="31" s="1"/>
  <c r="I139" i="28"/>
  <c r="J138" i="28"/>
  <c r="K138" i="28" s="1"/>
  <c r="D137" i="28"/>
  <c r="E136" i="28"/>
  <c r="F136" i="28" s="1"/>
  <c r="D140" i="31" l="1"/>
  <c r="E139" i="31"/>
  <c r="F139" i="31" s="1"/>
  <c r="I140" i="28"/>
  <c r="J139" i="28"/>
  <c r="K139" i="28" s="1"/>
  <c r="E137" i="28"/>
  <c r="F137" i="28" s="1"/>
  <c r="D138" i="28"/>
  <c r="E140" i="31" l="1"/>
  <c r="F140" i="31" s="1"/>
  <c r="D141" i="31"/>
  <c r="E138" i="28"/>
  <c r="F138" i="28" s="1"/>
  <c r="D139" i="28"/>
  <c r="J140" i="28"/>
  <c r="K140" i="28" s="1"/>
  <c r="I141" i="28"/>
  <c r="D142" i="31" l="1"/>
  <c r="E141" i="31"/>
  <c r="F141" i="31" s="1"/>
  <c r="E139" i="28"/>
  <c r="F139" i="28" s="1"/>
  <c r="D140" i="28"/>
  <c r="I142" i="28"/>
  <c r="J141" i="28"/>
  <c r="K141" i="28" s="1"/>
  <c r="E142" i="31" l="1"/>
  <c r="F142" i="31" s="1"/>
  <c r="D143" i="31"/>
  <c r="D141" i="28"/>
  <c r="E140" i="28"/>
  <c r="F140" i="28" s="1"/>
  <c r="I143" i="28"/>
  <c r="J142" i="28"/>
  <c r="K142" i="28" s="1"/>
  <c r="D144" i="31" l="1"/>
  <c r="E143" i="31"/>
  <c r="F143" i="31" s="1"/>
  <c r="I144" i="28"/>
  <c r="J143" i="28"/>
  <c r="K143" i="28" s="1"/>
  <c r="E141" i="28"/>
  <c r="F141" i="28" s="1"/>
  <c r="D142" i="28"/>
  <c r="D145" i="31" l="1"/>
  <c r="E144" i="31"/>
  <c r="F144" i="31" s="1"/>
  <c r="D143" i="28"/>
  <c r="E142" i="28"/>
  <c r="F142" i="28" s="1"/>
  <c r="I145" i="28"/>
  <c r="J144" i="28"/>
  <c r="K144" i="28" s="1"/>
  <c r="D146" i="31" l="1"/>
  <c r="E145" i="31"/>
  <c r="F145" i="31" s="1"/>
  <c r="I146" i="28"/>
  <c r="J145" i="28"/>
  <c r="K145" i="28" s="1"/>
  <c r="E143" i="28"/>
  <c r="F143" i="28" s="1"/>
  <c r="D144" i="28"/>
  <c r="E146" i="31" l="1"/>
  <c r="F146" i="31" s="1"/>
  <c r="D147" i="31"/>
  <c r="E144" i="28"/>
  <c r="F144" i="28" s="1"/>
  <c r="D145" i="28"/>
  <c r="J146" i="28"/>
  <c r="K146" i="28" s="1"/>
  <c r="I147" i="28"/>
  <c r="D148" i="31" l="1"/>
  <c r="E147" i="31"/>
  <c r="F147" i="31" s="1"/>
  <c r="E145" i="28"/>
  <c r="F145" i="28" s="1"/>
  <c r="D146" i="28"/>
  <c r="I148" i="28"/>
  <c r="J147" i="28"/>
  <c r="K147" i="28" s="1"/>
  <c r="E148" i="31" l="1"/>
  <c r="F148" i="31" s="1"/>
  <c r="D149" i="31"/>
  <c r="I149" i="28"/>
  <c r="J148" i="28"/>
  <c r="K148" i="28" s="1"/>
  <c r="D147" i="28"/>
  <c r="E146" i="28"/>
  <c r="F146" i="28" s="1"/>
  <c r="D150" i="31" l="1"/>
  <c r="E149" i="31"/>
  <c r="F149" i="31" s="1"/>
  <c r="E147" i="28"/>
  <c r="F147" i="28" s="1"/>
  <c r="D148" i="28"/>
  <c r="I150" i="28"/>
  <c r="J149" i="28"/>
  <c r="K149" i="28" s="1"/>
  <c r="E150" i="31" l="1"/>
  <c r="F150" i="31" s="1"/>
  <c r="D151" i="31"/>
  <c r="D149" i="28"/>
  <c r="E148" i="28"/>
  <c r="F148" i="28" s="1"/>
  <c r="J150" i="28"/>
  <c r="K150" i="28" s="1"/>
  <c r="I151" i="28"/>
  <c r="D152" i="31" l="1"/>
  <c r="E151" i="31"/>
  <c r="F151" i="31" s="1"/>
  <c r="I152" i="28"/>
  <c r="J151" i="28"/>
  <c r="K151" i="28" s="1"/>
  <c r="E149" i="28"/>
  <c r="F149" i="28" s="1"/>
  <c r="D150" i="28"/>
  <c r="E152" i="31" l="1"/>
  <c r="F152" i="31" s="1"/>
  <c r="D153" i="31"/>
  <c r="E150" i="28"/>
  <c r="F150" i="28" s="1"/>
  <c r="D151" i="28"/>
  <c r="I153" i="28"/>
  <c r="J152" i="28"/>
  <c r="K152" i="28" s="1"/>
  <c r="D154" i="31" l="1"/>
  <c r="E153" i="31"/>
  <c r="F153" i="31" s="1"/>
  <c r="E151" i="28"/>
  <c r="F151" i="28" s="1"/>
  <c r="D152" i="28"/>
  <c r="I154" i="28"/>
  <c r="J153" i="28"/>
  <c r="K153" i="28" s="1"/>
  <c r="E154" i="31" l="1"/>
  <c r="F154" i="31" s="1"/>
  <c r="D155" i="31"/>
  <c r="I155" i="28"/>
  <c r="J154" i="28"/>
  <c r="K154" i="28" s="1"/>
  <c r="D153" i="28"/>
  <c r="E152" i="28"/>
  <c r="F152" i="28" s="1"/>
  <c r="D156" i="31" l="1"/>
  <c r="E155" i="31"/>
  <c r="F155" i="31" s="1"/>
  <c r="E153" i="28"/>
  <c r="F153" i="28" s="1"/>
  <c r="D154" i="28"/>
  <c r="I156" i="28"/>
  <c r="J155" i="28"/>
  <c r="K155" i="28" s="1"/>
  <c r="E156" i="31" l="1"/>
  <c r="F156" i="31" s="1"/>
  <c r="D157" i="31"/>
  <c r="E154" i="28"/>
  <c r="F154" i="28" s="1"/>
  <c r="D155" i="28"/>
  <c r="J156" i="28"/>
  <c r="K156" i="28" s="1"/>
  <c r="I157" i="28"/>
  <c r="D158" i="31" l="1"/>
  <c r="E157" i="31"/>
  <c r="F157" i="31" s="1"/>
  <c r="E155" i="28"/>
  <c r="F155" i="28" s="1"/>
  <c r="D156" i="28"/>
  <c r="I158" i="28"/>
  <c r="J157" i="28"/>
  <c r="K157" i="28" s="1"/>
  <c r="E158" i="31" l="1"/>
  <c r="F158" i="31" s="1"/>
  <c r="D159" i="31"/>
  <c r="I159" i="28"/>
  <c r="J158" i="28"/>
  <c r="K158" i="28" s="1"/>
  <c r="D157" i="28"/>
  <c r="E156" i="28"/>
  <c r="F156" i="28" s="1"/>
  <c r="D160" i="31" l="1"/>
  <c r="E159" i="31"/>
  <c r="F159" i="31" s="1"/>
  <c r="E157" i="28"/>
  <c r="F157" i="28" s="1"/>
  <c r="D158" i="28"/>
  <c r="I160" i="28"/>
  <c r="J159" i="28"/>
  <c r="K159" i="28" s="1"/>
  <c r="E160" i="31" l="1"/>
  <c r="F160" i="31" s="1"/>
  <c r="F161" i="31" s="1"/>
  <c r="F162" i="31" s="1"/>
  <c r="R35" i="31" s="1"/>
  <c r="J160" i="28"/>
  <c r="K160" i="28" s="1"/>
  <c r="K161" i="28" s="1"/>
  <c r="K162" i="28" s="1"/>
  <c r="R37" i="28" s="1"/>
  <c r="D159" i="28"/>
  <c r="E158" i="28"/>
  <c r="F158" i="28" s="1"/>
  <c r="E159" i="28" l="1"/>
  <c r="F159" i="28" s="1"/>
  <c r="D160" i="28"/>
  <c r="E160" i="28" l="1"/>
  <c r="F160" i="28" s="1"/>
  <c r="F161" i="28" s="1"/>
  <c r="F162" i="28" s="1"/>
  <c r="R35" i="28" s="1"/>
  <c r="R39" i="28" s="1"/>
</calcChain>
</file>

<file path=xl/sharedStrings.xml><?xml version="1.0" encoding="utf-8"?>
<sst xmlns="http://schemas.openxmlformats.org/spreadsheetml/2006/main" count="180" uniqueCount="126">
  <si>
    <t xml:space="preserve"> </t>
  </si>
  <si>
    <t>Organización Panamericana de la Salud</t>
  </si>
  <si>
    <t>x</t>
  </si>
  <si>
    <t>Curva de Concentración de mejor ajuste a la distribución de Lorenz</t>
  </si>
  <si>
    <t>Instrucciones para el uso de esta plantilla:</t>
  </si>
  <si>
    <t>4. repita todo el procedimiento para la segunda curva/año.</t>
  </si>
  <si>
    <t>grupos
ordenados</t>
  </si>
  <si>
    <t>curva año 1</t>
  </si>
  <si>
    <t>curva año 2</t>
  </si>
  <si>
    <r>
      <rPr>
        <b/>
        <sz val="10"/>
        <color indexed="12"/>
        <rFont val="Arial"/>
        <family val="2"/>
      </rPr>
      <t>eje x</t>
    </r>
    <r>
      <rPr>
        <sz val="10"/>
        <color indexed="12"/>
        <rFont val="Arial"/>
        <family val="2"/>
      </rPr>
      <t xml:space="preserve">
cw</t>
    </r>
    <r>
      <rPr>
        <vertAlign val="subscript"/>
        <sz val="10"/>
        <color indexed="12"/>
        <rFont val="Arial"/>
        <family val="2"/>
      </rPr>
      <t>pop</t>
    </r>
  </si>
  <si>
    <r>
      <rPr>
        <b/>
        <sz val="10"/>
        <color indexed="10"/>
        <rFont val="Arial"/>
        <family val="2"/>
      </rPr>
      <t>eje y</t>
    </r>
    <r>
      <rPr>
        <sz val="10"/>
        <color indexed="10"/>
        <rFont val="Arial"/>
        <family val="2"/>
      </rPr>
      <t xml:space="preserve">
cw</t>
    </r>
    <r>
      <rPr>
        <vertAlign val="subscript"/>
        <sz val="10"/>
        <color indexed="10"/>
        <rFont val="Arial"/>
        <family val="2"/>
      </rPr>
      <t>salud</t>
    </r>
  </si>
  <si>
    <t>mejor ajuste de curva 1</t>
  </si>
  <si>
    <t>mejor ajuste de curva 2</t>
  </si>
  <si>
    <t>función Lorenz</t>
  </si>
  <si>
    <t>error cuadrático</t>
  </si>
  <si>
    <t>PSE más baja</t>
  </si>
  <si>
    <t>PSE más alta</t>
  </si>
  <si>
    <t>PSE = posición socioeconómica</t>
  </si>
  <si>
    <t xml:space="preserve">Constante C1=  </t>
  </si>
  <si>
    <t>integración numérica:</t>
  </si>
  <si>
    <t>C1 =</t>
  </si>
  <si>
    <t>y</t>
  </si>
  <si>
    <t>delta x-y</t>
  </si>
  <si>
    <t>Concentration Index</t>
  </si>
  <si>
    <t>Mejor ajuste de curva Lorenz: Mujica OJ, Zintel H. Organización Panamericana de la Salud, OPS/OMS &amp; US Patent Office. Washington DC, 1999.</t>
  </si>
  <si>
    <r>
      <t xml:space="preserve">Función de la distribución de Lorenz tomada de: Murray CJL, Lopez AD. Estimating causes of deaths: new methods and global and regional applications for 1990; en: </t>
    </r>
    <r>
      <rPr>
        <i/>
        <sz val="8"/>
        <color indexed="62"/>
        <rFont val="Tahoma"/>
        <family val="2"/>
      </rPr>
      <t>The Global Burden of Disease</t>
    </r>
    <r>
      <rPr>
        <sz val="8"/>
        <color indexed="62"/>
        <rFont val="Tahoma"/>
        <family val="2"/>
      </rPr>
      <t>. Harvard University Press, 1996; p. 152</t>
    </r>
  </si>
  <si>
    <r>
      <t xml:space="preserve">Error estándar del Indice de Concentración, tomado de: Kakwani N, Wagstaff A, Van Doorslaer E. Socioeconomic inequalities in health: measurement, computation, and statistical inference. </t>
    </r>
    <r>
      <rPr>
        <i/>
        <sz val="8"/>
        <color indexed="62"/>
        <rFont val="Tahoma"/>
        <family val="2"/>
      </rPr>
      <t>Journal of Econometrics</t>
    </r>
    <r>
      <rPr>
        <sz val="8"/>
        <color indexed="62"/>
        <rFont val="Tahoma"/>
        <family val="2"/>
      </rPr>
      <t xml:space="preserve"> 1997;77:87-103</t>
    </r>
  </si>
  <si>
    <t>Oscar J Mujica MD MPH PHE</t>
  </si>
  <si>
    <t>Advisor, Social Epidemiology</t>
  </si>
  <si>
    <t>PAHO/WHO   Washington DC</t>
  </si>
  <si>
    <t>notas técnicas</t>
  </si>
  <si>
    <t xml:space="preserve">Sobre el cálculo de curvas de Lorenz de mejor ajuste (fitted) e índices de Concentración por integración numérica </t>
  </si>
  <si>
    <t>1.</t>
  </si>
  <si>
    <t>Para todo set de vectores (x,y) donde:</t>
  </si>
  <si>
    <t>x =</t>
  </si>
  <si>
    <r>
      <t>frecuencia relativa acumulada de la población ordenada jerárquicamente (CW</t>
    </r>
    <r>
      <rPr>
        <vertAlign val="subscript"/>
        <sz val="8"/>
        <rFont val="Arial"/>
        <family val="2"/>
      </rPr>
      <t>pop</t>
    </r>
    <r>
      <rPr>
        <sz val="8"/>
        <rFont val="Arial"/>
        <family val="2"/>
      </rPr>
      <t>)</t>
    </r>
  </si>
  <si>
    <t>y =</t>
  </si>
  <si>
    <r>
      <t>frecuencia relativa acumulada de una variable de salud (CW</t>
    </r>
    <r>
      <rPr>
        <vertAlign val="subscript"/>
        <sz val="8"/>
        <rFont val="Arial"/>
        <family val="2"/>
      </rPr>
      <t>health</t>
    </r>
    <r>
      <rPr>
        <sz val="8"/>
        <rFont val="Arial"/>
        <family val="2"/>
      </rPr>
      <t>)</t>
    </r>
  </si>
  <si>
    <t>a.</t>
  </si>
  <si>
    <t>graficar la distribución empírica de los vectores (x,y) observados (distribución observada)</t>
  </si>
  <si>
    <t>b.</t>
  </si>
  <si>
    <t>construir la curva de Lorenz con mejor ajuste para la distribución empírica (Lorenz de mejor ajuste)</t>
  </si>
  <si>
    <t>c.</t>
  </si>
  <si>
    <t>integrar el área entre la curva ajustada de Lorenz y la curva de perfecta igualdad (igualdad perfecta)</t>
  </si>
  <si>
    <t>d.</t>
  </si>
  <si>
    <t>calcular la correspondiente medida-resumen de desigualdad (Indice de Concentración (Gini), suavizado)</t>
  </si>
  <si>
    <t>2.</t>
  </si>
  <si>
    <t>En la hoja de cálculo se asume la siguiente función para la curva de Lorenz:</t>
  </si>
  <si>
    <t xml:space="preserve">que, alternativamente, equivale a: </t>
  </si>
  <si>
    <t>para fines de cómputo, la expresión correspondiente es:</t>
  </si>
  <si>
    <t>y = f(x) = (1/EXP(1/(C1-1))-1)(EXP(X/(C1-X))-1)</t>
  </si>
  <si>
    <t>y = f(x) = (EXP(X/(C1-X))-1)/(EXP(1/(C1-1))-1)</t>
  </si>
  <si>
    <t>3.</t>
  </si>
  <si>
    <t>El ajuste de la curva se obtiene por el método de los mínimos cuadrados (no lineal).</t>
  </si>
  <si>
    <t>4.</t>
  </si>
  <si>
    <t>El valor de la constante C1 de la función de la curva de Lorenz se obtiene por optimización no lineal, usando el método de gradiente reducida generalizada (GRG2)</t>
  </si>
  <si>
    <t>incluído en el Solver de Excel. El procedimiento consiste en encontrar el valor que asume la constante C1 cuando el valor de la sumatoria del error cuadrático se</t>
  </si>
  <si>
    <t>reduce al mínimo.  En la hoja de cálculo, esto significa pedirle al Solver que modifique el valor de la constante C1 minimizando la suma del error cuadrático.</t>
  </si>
  <si>
    <t>5.</t>
  </si>
  <si>
    <t>6.</t>
  </si>
  <si>
    <t>Para iniciar el proceso de optimización y cálculo de índices, ingresar los nuevos valores (X,Y) y asumir como valor inicial de la constante C1 el valor 1.5 si la</t>
  </si>
  <si>
    <t>distribución empírica (observada) está por debajo de la línea diagonal (inequidad positiva) o el valor -1.5 si la distribución empírica está por encima de la diagonal</t>
  </si>
  <si>
    <t>8.</t>
  </si>
  <si>
    <t>Referencias:</t>
  </si>
  <si>
    <t>Función de la curva de Lorenz:</t>
  </si>
  <si>
    <t>Murray CJL, Lopez AD. Estimating causes of death: new methods and global and regional applications for 1990; en: The Global Burden of Disease. Harvard University Press, 1996; p.152.</t>
  </si>
  <si>
    <t>Murray, CJL, Lopez AD. The Global Burden of Disease. Harvard University Press, 1996; p.152.</t>
  </si>
  <si>
    <t>Algoritmo de optimización no lineal de Gradiente Reducida Generalizada (GRG2):</t>
  </si>
  <si>
    <t>Lasdon LS, Waren A, Jain A, Ratner M. Design and testing of a Generalized Reduced Gradient Code for Nonlinear Programming.  ACM Trans Math Software 1978:4(1):34-50.</t>
  </si>
  <si>
    <t>Solver Add-Ins:</t>
  </si>
  <si>
    <t>http://www.frontsys.com</t>
  </si>
  <si>
    <t>Mujica OJ, Zintel H. 1999</t>
  </si>
  <si>
    <t>1. para una curva/año dada, ingrese los datos requeridos en azul y rojo (i.e., los valores de las frecuencias relativas acumuladas de la población y el evento</t>
  </si>
  <si>
    <t>2. observe la nube de puntos y proceda a asignar el respectivo valor de siembra para la Constante C1 (ver notas técnicas)</t>
  </si>
  <si>
    <r>
      <rPr>
        <u/>
        <sz val="10"/>
        <color theme="1" tint="0.249977111117893"/>
        <rFont val="Candara"/>
        <family val="2"/>
      </rPr>
      <t>referencia sugerida</t>
    </r>
    <r>
      <rPr>
        <sz val="10"/>
        <color theme="1" tint="0.249977111117893"/>
        <rFont val="Candara"/>
        <family val="2"/>
      </rPr>
      <t>:</t>
    </r>
  </si>
  <si>
    <t>Suavizador de Curvas de Concentración</t>
  </si>
  <si>
    <t>a partir de las frecuencias relativas acumuladas de la población (cuota de población) y del evento de salud y/o carga de enfermedad (cuota de salud)</t>
  </si>
  <si>
    <t xml:space="preserve"> &lt;== celda objetivo</t>
  </si>
  <si>
    <t xml:space="preserve"> &lt;== celda variable</t>
  </si>
  <si>
    <r>
      <rPr>
        <b/>
        <sz val="10"/>
        <color indexed="12"/>
        <rFont val="Arial"/>
        <family val="2"/>
      </rPr>
      <t>eje x</t>
    </r>
    <r>
      <rPr>
        <sz val="10"/>
        <color indexed="12"/>
        <rFont val="Arial"/>
        <family val="2"/>
      </rPr>
      <t xml:space="preserve">
cw</t>
    </r>
    <r>
      <rPr>
        <vertAlign val="subscript"/>
        <sz val="10"/>
        <color indexed="12"/>
        <rFont val="Arial"/>
        <family val="2"/>
      </rPr>
      <t>pob</t>
    </r>
  </si>
  <si>
    <r>
      <rPr>
        <sz val="10"/>
        <color rgb="FF002060"/>
        <rFont val="Calibri"/>
        <family val="2"/>
      </rPr>
      <t>í</t>
    </r>
    <r>
      <rPr>
        <sz val="10"/>
        <color rgb="FF002060"/>
        <rFont val="Calibri"/>
        <family val="2"/>
        <scheme val="minor"/>
      </rPr>
      <t>ndice de concentraci</t>
    </r>
    <r>
      <rPr>
        <sz val="10"/>
        <color rgb="FF002060"/>
        <rFont val="Calibri"/>
        <family val="2"/>
      </rPr>
      <t>ó</t>
    </r>
    <r>
      <rPr>
        <sz val="10"/>
        <color rgb="FF002060"/>
        <rFont val="Calibri"/>
        <family val="2"/>
        <scheme val="minor"/>
      </rPr>
      <t>n en salud (ICS) año 1 =</t>
    </r>
  </si>
  <si>
    <r>
      <rPr>
        <sz val="10"/>
        <color rgb="FF002060"/>
        <rFont val="Calibri"/>
        <family val="2"/>
      </rPr>
      <t>í</t>
    </r>
    <r>
      <rPr>
        <sz val="10"/>
        <color rgb="FF002060"/>
        <rFont val="Calibri"/>
        <family val="2"/>
        <scheme val="minor"/>
      </rPr>
      <t>ndice de concentraci</t>
    </r>
    <r>
      <rPr>
        <sz val="10"/>
        <color rgb="FF002060"/>
        <rFont val="Calibri"/>
        <family val="2"/>
      </rPr>
      <t>ó</t>
    </r>
    <r>
      <rPr>
        <sz val="10"/>
        <color rgb="FF002060"/>
        <rFont val="Calibri"/>
        <family val="2"/>
        <scheme val="minor"/>
      </rPr>
      <t>n en salud (ICS) año 2 =</t>
    </r>
  </si>
  <si>
    <t>Curvas de Concentración de mejor ajuste a la distribución de Lorenz</t>
  </si>
  <si>
    <t xml:space="preserve">    de salud en la serie ordenada según el estratificador de equidad --i.e., la variable socioeconómica empleada).    Asegúrese previamente de acomodar la</t>
  </si>
  <si>
    <t xml:space="preserve">    plantilla de acuerdo al número de unidades de análisis/grupos disponibles (agregue o elimine filas de la tabla sin tocar la primera ni la última filas)</t>
  </si>
  <si>
    <t>3. invoque la función Solver (Datos/Solver) y defina 1) la variable de decisión (celda objetivo); 2) la operación (minimizar); 3) la función objetivo (celda variable).</t>
  </si>
  <si>
    <t>1. para la primera curva/año dada, ingrese los datos requeridos en azul y rojo (i.e., los valores de las frecuencias relativas acumuladas de la población y el evento</t>
  </si>
  <si>
    <r>
      <rPr>
        <sz val="10"/>
        <color theme="0" tint="-0.499984740745262"/>
        <rFont val="Calibri"/>
        <family val="2"/>
      </rPr>
      <t>í</t>
    </r>
    <r>
      <rPr>
        <sz val="10"/>
        <color theme="0" tint="-0.499984740745262"/>
        <rFont val="Calibri"/>
        <family val="2"/>
        <scheme val="minor"/>
      </rPr>
      <t>ndice tipo Kakwani =</t>
    </r>
  </si>
  <si>
    <r>
      <t>Definir en Solver</t>
    </r>
    <r>
      <rPr>
        <sz val="9"/>
        <rFont val="Calibri"/>
        <family val="2"/>
        <scheme val="minor"/>
      </rPr>
      <t>:</t>
    </r>
  </si>
  <si>
    <t>función objetivo   =</t>
  </si>
  <si>
    <t>variable de decisión   =</t>
  </si>
  <si>
    <r>
      <t xml:space="preserve"> &lt;== celda objetivo</t>
    </r>
    <r>
      <rPr>
        <sz val="9"/>
        <color theme="1" tint="0.499984740745262"/>
        <rFont val="Calibri"/>
        <family val="2"/>
        <scheme val="minor"/>
      </rPr>
      <t/>
    </r>
  </si>
  <si>
    <r>
      <t xml:space="preserve"> &lt;== celda variable</t>
    </r>
    <r>
      <rPr>
        <sz val="9"/>
        <color theme="1" tint="0.499984740745262"/>
        <rFont val="Calibri"/>
        <family val="2"/>
        <scheme val="minor"/>
      </rPr>
      <t/>
    </r>
  </si>
  <si>
    <r>
      <t>celda objetivo</t>
    </r>
    <r>
      <rPr>
        <sz val="9"/>
        <color theme="1" tint="0.499984740745262"/>
        <rFont val="Calibri"/>
        <family val="2"/>
        <scheme val="minor"/>
      </rPr>
      <t xml:space="preserve">  (</t>
    </r>
    <r>
      <rPr>
        <i/>
        <sz val="9"/>
        <color theme="1" tint="0.499984740745262"/>
        <rFont val="Calibri"/>
        <family val="2"/>
        <scheme val="minor"/>
      </rPr>
      <t>Establecer objetivo</t>
    </r>
    <r>
      <rPr>
        <sz val="9"/>
        <color theme="1" tint="0.499984740745262"/>
        <rFont val="Calibri"/>
        <family val="2"/>
        <scheme val="minor"/>
      </rPr>
      <t>)</t>
    </r>
  </si>
  <si>
    <r>
      <t>celda variable</t>
    </r>
    <r>
      <rPr>
        <sz val="9"/>
        <color theme="1" tint="0.499984740745262"/>
        <rFont val="Calibri"/>
        <family val="2"/>
        <scheme val="minor"/>
      </rPr>
      <t xml:space="preserve">  (</t>
    </r>
    <r>
      <rPr>
        <i/>
        <sz val="9"/>
        <color theme="1" tint="0.499984740745262"/>
        <rFont val="Calibri"/>
        <family val="2"/>
        <scheme val="minor"/>
      </rPr>
      <t>Cambiando las celdas de variables</t>
    </r>
    <r>
      <rPr>
        <sz val="9"/>
        <color theme="1" tint="0.499984740745262"/>
        <rFont val="Calibri"/>
        <family val="2"/>
        <scheme val="minor"/>
      </rPr>
      <t>)</t>
    </r>
  </si>
  <si>
    <t>Sobre el índice tipo Kakwani</t>
  </si>
  <si>
    <r>
      <t xml:space="preserve">El índice de Kakwani es una métrica de </t>
    </r>
    <r>
      <rPr>
        <i/>
        <sz val="8"/>
        <rFont val="Arial"/>
        <family val="2"/>
      </rPr>
      <t>progresividad</t>
    </r>
    <r>
      <rPr>
        <sz val="8"/>
        <rFont val="Arial"/>
        <family val="2"/>
      </rPr>
      <t xml:space="preserve"> de una intervención social; esto es, el grado en que ésta favorece progresivamente a los socialmente más desaventajados.</t>
    </r>
  </si>
  <si>
    <t xml:space="preserve">La progresividad es, en sentido estricto, un principio del derecho tributario y un atributo deseable de toda política tributaria: el tipo de gravamen debe ser una función creciente de la base imponible; en otras palabras, a medida que crece la capacidad económica de los individuos, </t>
  </si>
  <si>
    <t>crece la proporción de su riqueza que el Estado exige en forma de tributo (i.e., impuestos).</t>
  </si>
  <si>
    <r>
      <t xml:space="preserve">Originalmente, Nanak Kakwani propuso en 1977, como un índice de progresividad </t>
    </r>
    <r>
      <rPr>
        <i/>
        <sz val="8"/>
        <rFont val="Arial"/>
        <family val="2"/>
      </rPr>
      <t>tributaria</t>
    </r>
    <r>
      <rPr>
        <sz val="8"/>
        <rFont val="Arial"/>
        <family val="2"/>
      </rPr>
      <t xml:space="preserve"> (K), la diferencia aritmética entre el índice de concentración de los impuestos (i.e., los pagos tributarios, C) y el coeficiente de Gini (i.e., el índice de concentración de los ingresos, G): </t>
    </r>
  </si>
  <si>
    <t xml:space="preserve">en el individuo más rico y, por lo tanto, C=1). </t>
  </si>
  <si>
    <r>
      <t xml:space="preserve">El índice de progresividad </t>
    </r>
    <r>
      <rPr>
        <i/>
        <sz val="8"/>
        <rFont val="Arial"/>
        <family val="2"/>
      </rPr>
      <t>tributaria</t>
    </r>
    <r>
      <rPr>
        <sz val="8"/>
        <rFont val="Arial"/>
        <family val="2"/>
      </rPr>
      <t xml:space="preserve"> de Kakwani (K) contiene un rango posible de valores que vá de </t>
    </r>
    <r>
      <rPr>
        <sz val="8"/>
        <rFont val="Calibri"/>
        <family val="2"/>
      </rPr>
      <t>‒(</t>
    </r>
    <r>
      <rPr>
        <sz val="8"/>
        <rFont val="Arial"/>
        <family val="2"/>
      </rPr>
      <t>1+G) (extrema regresividad: toda la carga tributaria se concentra en el individuo más pobre y, por lo tanto, C = ‒1) a 1-G (máxima progresividad: toda la carga tributaria se concentra</t>
    </r>
  </si>
  <si>
    <t>Mujica OJ, Moreno CM. 2017</t>
  </si>
  <si>
    <t>(inequidad negativa). Luego seleccionar Datos/Solver y definir los parámetros del modelo, según lo mencionado en el punto 4.  Las opciones del cálculo iterativo</t>
  </si>
  <si>
    <r>
      <t xml:space="preserve">  definidas por defecto en </t>
    </r>
    <r>
      <rPr>
        <sz val="8"/>
        <rFont val="Arial"/>
        <family val="2"/>
      </rPr>
      <t>el Solver no requieren ser modificadas.</t>
    </r>
  </si>
  <si>
    <t>El Solver emplea el criterio de Newton-Raphson en el procedimiento de optimización y, por ello, para el cálculo de la constante C1 se parte de un valor de siembra o</t>
  </si>
  <si>
    <r>
      <rPr>
        <i/>
        <sz val="8"/>
        <rFont val="Arial"/>
        <family val="2"/>
      </rPr>
      <t>guesstimate</t>
    </r>
    <r>
      <rPr>
        <sz val="8"/>
        <rFont val="Arial"/>
        <family val="2"/>
      </rPr>
      <t>, hasta alcanzar convergencia. La función de Lorenz muestra que la constante C1 puede asumir valores en los intervalos [-infinito, -1) y (+1, +infinito].</t>
    </r>
  </si>
  <si>
    <r>
      <t>esta hoja de cálculo (plantilla</t>
    </r>
    <r>
      <rPr>
        <sz val="8"/>
        <rFont val="Arial"/>
        <family val="2"/>
      </rPr>
      <t>) permite:</t>
    </r>
  </si>
  <si>
    <t>En el campo de la salud, el índice de progresividad de Kakwani se emplea a menudo para explorar la equidad distributiva en el gasto en salud; en esta situación, el índice de Kakwani se define como la diferencia aritmética entre el índice de concentración del gasto de bolsillo (C) y el</t>
  </si>
  <si>
    <t>coeficiente de Gini (de ingreso, G)</t>
  </si>
  <si>
    <r>
      <t xml:space="preserve">En principio, el </t>
    </r>
    <r>
      <rPr>
        <i/>
        <sz val="8"/>
        <rFont val="Arial"/>
        <family val="2"/>
      </rPr>
      <t>Suavizador OPS de Curvas de Concentración</t>
    </r>
    <r>
      <rPr>
        <sz val="8"/>
        <rFont val="Arial"/>
        <family val="2"/>
      </rPr>
      <t xml:space="preserve"> puede calcular puntualmente el índice de progresividad (tributaria y sanitaria) de Kakwani siempre que se definan correctamente las distribuciones relativas acumuladas cuyo desvío de la proporcionalidad se desea comparar.</t>
    </r>
  </si>
  <si>
    <t>7.</t>
  </si>
  <si>
    <r>
      <t xml:space="preserve">En términos más prácticos </t>
    </r>
    <r>
      <rPr>
        <sz val="8"/>
        <rFont val="Calibri"/>
        <family val="2"/>
      </rPr>
      <t>‒</t>
    </r>
    <r>
      <rPr>
        <sz val="8"/>
        <rFont val="Arial"/>
        <family val="2"/>
      </rPr>
      <t>en el marco del monitoreo de las desigualdades sociales en salud y, más específicamente, para el análisis exploratorio de los patrones de cambio en la desigualdad social en salud entre dos puntos en el tiempo</t>
    </r>
    <r>
      <rPr>
        <sz val="8"/>
        <rFont val="Calibri"/>
        <family val="2"/>
      </rPr>
      <t>‒</t>
    </r>
    <r>
      <rPr>
        <sz val="8"/>
        <rFont val="Arial"/>
        <family val="2"/>
      </rPr>
      <t xml:space="preserve"> el </t>
    </r>
    <r>
      <rPr>
        <i/>
        <sz val="8"/>
        <rFont val="Arial"/>
        <family val="2"/>
      </rPr>
      <t>Suavizador OPS de Curvas de Concentración</t>
    </r>
  </si>
  <si>
    <r>
      <t xml:space="preserve">presenta un índice </t>
    </r>
    <r>
      <rPr>
        <i/>
        <sz val="8"/>
        <rFont val="Arial"/>
        <family val="2"/>
      </rPr>
      <t>tipo</t>
    </r>
    <r>
      <rPr>
        <sz val="8"/>
        <rFont val="Arial"/>
        <family val="2"/>
      </rPr>
      <t xml:space="preserve"> Kakwani (i.e., análogo o sucedáneo) que simplemente calcula la diferencia aritmética en el valor de dos índices de concentración de la desigualdad en salud (relativos al mismo evento de salud y al mismo estratificador social) entre dos puntos en el tiempo.  Bajo este</t>
    </r>
  </si>
  <si>
    <r>
      <t xml:space="preserve">enfoque, una diferencia entre dos índices de concentración que muestre desplazamiento hacia el cero (i.e., el referente de equidad; la línea de equidistribución) sugiere un cambio favorable </t>
    </r>
    <r>
      <rPr>
        <sz val="8"/>
        <rFont val="Calibri"/>
        <family val="2"/>
      </rPr>
      <t>‒</t>
    </r>
    <r>
      <rPr>
        <sz val="8"/>
        <rFont val="Arial"/>
        <family val="2"/>
      </rPr>
      <t>con progresividad</t>
    </r>
    <r>
      <rPr>
        <sz val="8"/>
        <rFont val="Calibri"/>
        <family val="2"/>
      </rPr>
      <t>‒</t>
    </r>
    <r>
      <rPr>
        <sz val="8"/>
        <rFont val="Arial"/>
        <family val="2"/>
      </rPr>
      <t xml:space="preserve"> hacia la equidad.</t>
    </r>
  </si>
  <si>
    <r>
      <t xml:space="preserve">De Maio FG. Glossary: income inequality measures. </t>
    </r>
    <r>
      <rPr>
        <i/>
        <sz val="7"/>
        <rFont val="Arial"/>
        <family val="2"/>
      </rPr>
      <t>J Epidemiol Community Health</t>
    </r>
    <r>
      <rPr>
        <sz val="7"/>
        <rFont val="Arial"/>
        <family val="2"/>
      </rPr>
      <t xml:space="preserve"> 2007;</t>
    </r>
    <r>
      <rPr>
        <b/>
        <sz val="7"/>
        <rFont val="Arial"/>
        <family val="2"/>
      </rPr>
      <t>61</t>
    </r>
    <r>
      <rPr>
        <sz val="7"/>
        <rFont val="Arial"/>
        <family val="2"/>
      </rPr>
      <t>:849-852.</t>
    </r>
  </si>
  <si>
    <r>
      <t xml:space="preserve">Kakwani NC. Measurement of tax progressivity: an international comparison. </t>
    </r>
    <r>
      <rPr>
        <i/>
        <sz val="7"/>
        <rFont val="Arial"/>
        <family val="2"/>
      </rPr>
      <t>The Economic Journal</t>
    </r>
    <r>
      <rPr>
        <sz val="7"/>
        <rFont val="Arial"/>
        <family val="2"/>
      </rPr>
      <t xml:space="preserve"> 1977;</t>
    </r>
    <r>
      <rPr>
        <b/>
        <sz val="7"/>
        <rFont val="Arial"/>
        <family val="2"/>
      </rPr>
      <t>87</t>
    </r>
    <r>
      <rPr>
        <sz val="7"/>
        <rFont val="Arial"/>
        <family val="2"/>
      </rPr>
      <t>(345):71-80.</t>
    </r>
  </si>
  <si>
    <r>
      <t xml:space="preserve">Wagstaff A., van Doorslaer E. Equity in the finance of health care - some international comparisons. </t>
    </r>
    <r>
      <rPr>
        <i/>
        <sz val="7"/>
        <rFont val="Arial"/>
        <family val="2"/>
      </rPr>
      <t>J Health Economics</t>
    </r>
    <r>
      <rPr>
        <sz val="7"/>
        <rFont val="Arial"/>
        <family val="2"/>
      </rPr>
      <t xml:space="preserve"> 1992;</t>
    </r>
    <r>
      <rPr>
        <b/>
        <sz val="7"/>
        <rFont val="Arial"/>
        <family val="2"/>
      </rPr>
      <t>11</t>
    </r>
    <r>
      <rPr>
        <sz val="7"/>
        <rFont val="Arial"/>
        <family val="2"/>
      </rPr>
      <t>:361-387.</t>
    </r>
  </si>
  <si>
    <r>
      <t>En el Solver, esto se define refuciendo al mínimo el objetivo establecido (</t>
    </r>
    <r>
      <rPr>
        <sz val="8"/>
        <color rgb="FF0033CC"/>
        <rFont val="Arial"/>
        <family val="2"/>
      </rPr>
      <t>celda objetivo</t>
    </r>
    <r>
      <rPr>
        <sz val="8"/>
        <rFont val="Arial"/>
        <family val="2"/>
      </rPr>
      <t>), cambiando el valor de la variable de decisión (</t>
    </r>
    <r>
      <rPr>
        <sz val="8"/>
        <color indexed="10"/>
        <rFont val="Arial"/>
        <family val="2"/>
      </rPr>
      <t>celda variable</t>
    </r>
    <r>
      <rPr>
        <sz val="8"/>
        <rFont val="Arial"/>
        <family val="2"/>
      </rPr>
      <t>).</t>
    </r>
  </si>
  <si>
    <t>Oscar J Mujica &amp; Claudia M Moreno</t>
  </si>
  <si>
    <t>Departamento de Evidencia e Inteligencia para la Acción en Salud, EIH/HA</t>
  </si>
  <si>
    <r>
      <rPr>
        <sz val="12"/>
        <color theme="0" tint="-0.34998626667073579"/>
        <rFont val="Calibri"/>
        <family val="2"/>
      </rPr>
      <t xml:space="preserve">desarrollado por:  </t>
    </r>
    <r>
      <rPr>
        <sz val="16"/>
        <color theme="0" tint="-0.34998626667073579"/>
        <rFont val="Calibri"/>
        <family val="2"/>
      </rPr>
      <t xml:space="preserve">Oscar J Mujica; Asesor Regional, </t>
    </r>
    <r>
      <rPr>
        <sz val="14"/>
        <color theme="0" tint="-0.34998626667073579"/>
        <rFont val="Calibri"/>
        <family val="2"/>
      </rPr>
      <t>Epidemiología Social y Equidad en Salud</t>
    </r>
  </si>
  <si>
    <t>© PAHO   2020</t>
  </si>
  <si>
    <t>plantilla OPS para el análisis exploratorio de la disproporcionalidad distributiva población-salud</t>
  </si>
  <si>
    <t>una herramienta analítica semi-automatizada en MS Excel® para graficar la curva de concentración y cuantificar el índice de concentración de la desigualdad en salud con datos geoespacialmente desagregados</t>
  </si>
  <si>
    <t>Mújica OJ, Zintel H. Suavizador de curvas de concentración de la desigualdad en salud. Washington DC: Organización Panamericana de la Salud,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</si>
</sst>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_-* #,##0.00_-;\-* #,##0.00_-;_-* &quot;-&quot;??_-;_-@_-"/>
    <numFmt numFmtId="166" formatCode="_ * #,##0.00_ ;_ * \-#,##0.00_ ;_ * &quot;-&quot;??_ ;_ @_ "/>
    <numFmt numFmtId="167" formatCode="0.0000000"/>
    <numFmt numFmtId="168" formatCode="0.0000000000"/>
    <numFmt numFmtId="169" formatCode="0.000000"/>
  </numFmts>
  <fonts count="94">
    <font>
      <sz val="11"/>
      <color theme="1"/>
      <name val="Calibri"/>
      <family val="2"/>
      <scheme val="minor"/>
    </font>
    <font>
      <sz val="11"/>
      <color theme="1"/>
      <name val="Calibri"/>
      <family val="2"/>
      <scheme val="minor"/>
    </font>
    <font>
      <sz val="12"/>
      <color theme="1"/>
      <name val="Times New Roman"/>
      <family val="2"/>
    </font>
    <font>
      <sz val="8"/>
      <color theme="1"/>
      <name val="Calibri"/>
      <family val="2"/>
      <scheme val="minor"/>
    </font>
    <font>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1"/>
      <color indexed="8"/>
      <name val="Calibri"/>
      <family val="2"/>
    </font>
    <font>
      <sz val="11"/>
      <color indexed="8"/>
      <name val="Calibri"/>
      <family val="3"/>
      <charset val="129"/>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sz val="14"/>
      <color rgb="FF002060"/>
      <name val="Calibri"/>
      <family val="2"/>
      <scheme val="minor"/>
    </font>
    <font>
      <sz val="8"/>
      <name val="Arial"/>
      <family val="2"/>
    </font>
    <font>
      <sz val="8"/>
      <color indexed="10"/>
      <name val="Arial"/>
      <family val="2"/>
    </font>
    <font>
      <sz val="8"/>
      <color indexed="23"/>
      <name val="Arial"/>
      <family val="2"/>
    </font>
    <font>
      <sz val="14"/>
      <color indexed="12"/>
      <name val="Berlin Sans FB"/>
      <family val="2"/>
    </font>
    <font>
      <sz val="8"/>
      <color indexed="12"/>
      <name val="Arial"/>
      <family val="2"/>
    </font>
    <font>
      <sz val="7"/>
      <name val="Arial"/>
      <family val="2"/>
    </font>
    <font>
      <b/>
      <sz val="10"/>
      <name val="Arial"/>
      <family val="2"/>
    </font>
    <font>
      <sz val="8"/>
      <name val="Tahoma"/>
      <family val="2"/>
    </font>
    <font>
      <sz val="8"/>
      <color rgb="FF002060"/>
      <name val="Calibri"/>
      <family val="2"/>
      <scheme val="minor"/>
    </font>
    <font>
      <sz val="10"/>
      <name val="Calibri"/>
      <family val="2"/>
      <scheme val="minor"/>
    </font>
    <font>
      <sz val="8"/>
      <color indexed="10"/>
      <name val="Tahoma"/>
      <family val="2"/>
    </font>
    <font>
      <b/>
      <sz val="10"/>
      <color theme="1"/>
      <name val="Calibri"/>
      <family val="2"/>
      <scheme val="minor"/>
    </font>
    <font>
      <sz val="10"/>
      <color indexed="12"/>
      <name val="Arial"/>
      <family val="2"/>
    </font>
    <font>
      <b/>
      <sz val="10"/>
      <color indexed="12"/>
      <name val="Arial"/>
      <family val="2"/>
    </font>
    <font>
      <vertAlign val="subscript"/>
      <sz val="10"/>
      <color indexed="12"/>
      <name val="Arial"/>
      <family val="2"/>
    </font>
    <font>
      <b/>
      <sz val="10"/>
      <color indexed="10"/>
      <name val="Arial"/>
      <family val="2"/>
    </font>
    <font>
      <vertAlign val="subscript"/>
      <sz val="10"/>
      <color indexed="10"/>
      <name val="Arial"/>
      <family val="2"/>
    </font>
    <font>
      <b/>
      <sz val="8"/>
      <color indexed="10"/>
      <name val="Arial"/>
      <family val="2"/>
    </font>
    <font>
      <sz val="8"/>
      <color theme="0" tint="-0.499984740745262"/>
      <name val="Arial"/>
      <family val="2"/>
    </font>
    <font>
      <b/>
      <sz val="8"/>
      <color indexed="12"/>
      <name val="Arial"/>
      <family val="2"/>
    </font>
    <font>
      <u/>
      <sz val="8"/>
      <name val="Arial"/>
      <family val="2"/>
    </font>
    <font>
      <sz val="8"/>
      <color indexed="55"/>
      <name val="Arial"/>
      <family val="2"/>
    </font>
    <font>
      <b/>
      <sz val="8"/>
      <color indexed="55"/>
      <name val="Arial"/>
      <family val="2"/>
    </font>
    <font>
      <sz val="8"/>
      <color indexed="23"/>
      <name val="Tahoma"/>
      <family val="2"/>
    </font>
    <font>
      <sz val="8"/>
      <color indexed="62"/>
      <name val="Tahoma"/>
      <family val="2"/>
    </font>
    <font>
      <i/>
      <sz val="8"/>
      <color indexed="62"/>
      <name val="Tahoma"/>
      <family val="2"/>
    </font>
    <font>
      <sz val="8"/>
      <color theme="3" tint="0.59999389629810485"/>
      <name val="Arial"/>
      <family val="2"/>
    </font>
    <font>
      <u/>
      <sz val="10"/>
      <color indexed="12"/>
      <name val="Arial"/>
      <family val="2"/>
    </font>
    <font>
      <vertAlign val="subscript"/>
      <sz val="8"/>
      <name val="Arial"/>
      <family val="2"/>
    </font>
    <font>
      <b/>
      <sz val="16"/>
      <color rgb="FFFFFF00"/>
      <name val="Calibri"/>
      <family val="2"/>
      <scheme val="minor"/>
    </font>
    <font>
      <b/>
      <sz val="12"/>
      <color indexed="12"/>
      <name val="Tahoma"/>
      <family val="2"/>
    </font>
    <font>
      <i/>
      <sz val="8"/>
      <name val="Arial"/>
      <family val="2"/>
    </font>
    <font>
      <sz val="7"/>
      <color indexed="12"/>
      <name val="Arial"/>
      <family val="2"/>
    </font>
    <font>
      <sz val="28"/>
      <color rgb="FF000080"/>
      <name val="Calibri"/>
      <family val="2"/>
    </font>
    <font>
      <sz val="26"/>
      <color indexed="18"/>
      <name val="Calibri"/>
      <family val="2"/>
    </font>
    <font>
      <u/>
      <sz val="20"/>
      <color indexed="18"/>
      <name val="Calibri"/>
      <family val="2"/>
    </font>
    <font>
      <sz val="65"/>
      <color rgb="FF002060"/>
      <name val="Rockwell Condensed"/>
      <family val="1"/>
    </font>
    <font>
      <sz val="20"/>
      <color rgb="FF0070C0"/>
      <name val="Calibri"/>
      <family val="2"/>
    </font>
    <font>
      <sz val="20"/>
      <name val="Calibri"/>
      <family val="2"/>
    </font>
    <font>
      <sz val="14"/>
      <color indexed="54"/>
      <name val="Calibri"/>
      <family val="2"/>
    </font>
    <font>
      <sz val="18"/>
      <color indexed="18"/>
      <name val="Calibri"/>
      <family val="2"/>
    </font>
    <font>
      <sz val="16"/>
      <name val="Calibri"/>
      <family val="2"/>
    </font>
    <font>
      <sz val="16"/>
      <color theme="0" tint="-0.34998626667073579"/>
      <name val="Calibri"/>
      <family val="2"/>
    </font>
    <font>
      <sz val="14"/>
      <color theme="0" tint="-0.34998626667073579"/>
      <name val="Calibri"/>
      <family val="2"/>
    </font>
    <font>
      <sz val="16"/>
      <name val="Arial"/>
      <family val="2"/>
    </font>
    <font>
      <sz val="10"/>
      <color theme="1" tint="0.249977111117893"/>
      <name val="Candara"/>
      <family val="2"/>
    </font>
    <font>
      <u/>
      <sz val="10"/>
      <color theme="1" tint="0.249977111117893"/>
      <name val="Candara"/>
      <family val="2"/>
    </font>
    <font>
      <sz val="10"/>
      <color rgb="FF002060"/>
      <name val="Calibri"/>
      <family val="2"/>
      <scheme val="minor"/>
    </font>
    <font>
      <b/>
      <sz val="10"/>
      <color rgb="FF002060"/>
      <name val="Calibri"/>
      <family val="2"/>
      <scheme val="minor"/>
    </font>
    <font>
      <b/>
      <sz val="10"/>
      <color theme="0" tint="-0.499984740745262"/>
      <name val="Calibri"/>
      <family val="2"/>
      <scheme val="minor"/>
    </font>
    <font>
      <sz val="10"/>
      <name val="Tahoma"/>
      <family val="2"/>
    </font>
    <font>
      <sz val="10"/>
      <color theme="0" tint="-0.499984740745262"/>
      <name val="Calibri"/>
      <family val="2"/>
      <scheme val="minor"/>
    </font>
    <font>
      <sz val="10"/>
      <color rgb="FF002060"/>
      <name val="Calibri"/>
      <family val="2"/>
    </font>
    <font>
      <sz val="10"/>
      <color theme="0" tint="-0.499984740745262"/>
      <name val="Calibri"/>
      <family val="2"/>
    </font>
    <font>
      <sz val="9"/>
      <color indexed="10"/>
      <name val="Calibri"/>
      <family val="2"/>
      <scheme val="minor"/>
    </font>
    <font>
      <sz val="9"/>
      <name val="Calibri"/>
      <family val="2"/>
      <scheme val="minor"/>
    </font>
    <font>
      <sz val="9"/>
      <color indexed="12"/>
      <name val="Calibri"/>
      <family val="2"/>
      <scheme val="minor"/>
    </font>
    <font>
      <u/>
      <sz val="9"/>
      <name val="Calibri"/>
      <family val="2"/>
      <scheme val="minor"/>
    </font>
    <font>
      <sz val="9"/>
      <color theme="1" tint="0.499984740745262"/>
      <name val="Calibri"/>
      <family val="2"/>
      <scheme val="minor"/>
    </font>
    <font>
      <i/>
      <sz val="9"/>
      <color theme="1" tint="0.499984740745262"/>
      <name val="Calibri"/>
      <family val="2"/>
      <scheme val="minor"/>
    </font>
    <font>
      <sz val="8"/>
      <name val="Calibri"/>
      <family val="2"/>
    </font>
    <font>
      <b/>
      <sz val="7"/>
      <name val="Arial"/>
      <family val="2"/>
    </font>
    <font>
      <i/>
      <sz val="7"/>
      <name val="Arial"/>
      <family val="2"/>
    </font>
    <font>
      <sz val="8"/>
      <color rgb="FF0033CC"/>
      <name val="Arial"/>
      <family val="2"/>
    </font>
    <font>
      <sz val="22"/>
      <color rgb="FF000080"/>
      <name val="Calibri"/>
      <family val="2"/>
    </font>
    <font>
      <sz val="22"/>
      <name val="Arial"/>
      <family val="2"/>
    </font>
    <font>
      <b/>
      <sz val="9"/>
      <color indexed="10"/>
      <name val="Calibri"/>
      <family val="2"/>
      <scheme val="minor"/>
    </font>
    <font>
      <b/>
      <sz val="9"/>
      <name val="Arial"/>
      <family val="2"/>
    </font>
    <font>
      <sz val="9"/>
      <name val="Arial"/>
      <family val="2"/>
    </font>
    <font>
      <sz val="10"/>
      <color theme="0" tint="-0.499984740745262"/>
      <name val="Candara"/>
      <family val="2"/>
    </font>
    <font>
      <sz val="12"/>
      <color theme="0" tint="-0.34998626667073579"/>
      <name val="Calibri"/>
      <family val="2"/>
    </font>
  </fonts>
  <fills count="30">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bgColor indexed="64"/>
      </patternFill>
    </fill>
    <fill>
      <patternFill patternType="solid">
        <fgColor indexed="9"/>
        <bgColor indexed="64"/>
      </patternFill>
    </fill>
    <fill>
      <patternFill patternType="solid">
        <fgColor rgb="FFFFFFCC"/>
        <bgColor indexed="64"/>
      </patternFill>
    </fill>
    <fill>
      <patternFill patternType="solid">
        <fgColor rgb="FF7030A0"/>
        <bgColor indexed="64"/>
      </patternFill>
    </fill>
    <fill>
      <patternFill patternType="solid">
        <fgColor theme="0" tint="-4.9989318521683403E-2"/>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23"/>
      </bottom>
      <diagonal/>
    </border>
    <border>
      <left/>
      <right/>
      <top/>
      <bottom style="thin">
        <color indexed="55"/>
      </bottom>
      <diagonal/>
    </border>
    <border>
      <left style="thin">
        <color rgb="FFFF0000"/>
      </left>
      <right style="thin">
        <color rgb="FFFF0000"/>
      </right>
      <top style="thin">
        <color indexed="64"/>
      </top>
      <bottom style="thin">
        <color rgb="FFFF0000"/>
      </bottom>
      <diagonal/>
    </border>
    <border>
      <left style="thin">
        <color rgb="FF0033CC"/>
      </left>
      <right style="thin">
        <color rgb="FF0033CC"/>
      </right>
      <top style="thin">
        <color rgb="FF0033CC"/>
      </top>
      <bottom style="thin">
        <color rgb="FF0033CC"/>
      </bottom>
      <diagonal/>
    </border>
    <border>
      <left/>
      <right/>
      <top style="thin">
        <color indexed="23"/>
      </top>
      <bottom style="thin">
        <color indexed="23"/>
      </bottom>
      <diagonal/>
    </border>
  </borders>
  <cellStyleXfs count="91">
    <xf numFmtId="0" fontId="0" fillId="0" borderId="0"/>
    <xf numFmtId="0" fontId="2" fillId="0" borderId="0"/>
    <xf numFmtId="0" fontId="4"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6" borderId="0" applyNumberFormat="0" applyBorder="0" applyAlignment="0" applyProtection="0"/>
    <xf numFmtId="0" fontId="8" fillId="18" borderId="5" applyNumberFormat="0" applyAlignment="0" applyProtection="0"/>
    <xf numFmtId="0" fontId="9" fillId="19" borderId="6" applyNumberFormat="0" applyAlignment="0" applyProtection="0"/>
    <xf numFmtId="0" fontId="10" fillId="0" borderId="7" applyNumberFormat="0" applyFill="0" applyAlignment="0" applyProtection="0"/>
    <xf numFmtId="165" fontId="4" fillId="0" borderId="0" applyFont="0" applyFill="0" applyBorder="0" applyAlignment="0" applyProtection="0"/>
    <xf numFmtId="0" fontId="1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2" fillId="9" borderId="5" applyNumberFormat="0" applyAlignment="0" applyProtection="0"/>
    <xf numFmtId="0" fontId="13" fillId="5" borderId="0" applyNumberFormat="0" applyBorder="0" applyAlignment="0" applyProtection="0"/>
    <xf numFmtId="0" fontId="4" fillId="0" borderId="0"/>
    <xf numFmtId="0" fontId="1"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1" fillId="0" borderId="0"/>
    <xf numFmtId="0" fontId="3" fillId="0" borderId="0"/>
    <xf numFmtId="0" fontId="15" fillId="0" borderId="0">
      <alignment vertical="center"/>
    </xf>
    <xf numFmtId="0" fontId="4" fillId="0" borderId="0" applyNumberFormat="0" applyFont="0" applyFill="0" applyBorder="0" applyAlignment="0" applyProtection="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1" fillId="0" borderId="0"/>
    <xf numFmtId="0" fontId="14" fillId="0" borderId="0"/>
    <xf numFmtId="0" fontId="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 fillId="2" borderId="1"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0" fontId="16" fillId="18" borderId="9"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11" applyNumberFormat="0" applyFill="0" applyAlignment="0" applyProtection="0"/>
    <xf numFmtId="0" fontId="11" fillId="0" borderId="12" applyNumberFormat="0" applyFill="0" applyAlignment="0" applyProtection="0"/>
    <xf numFmtId="166" fontId="4" fillId="0" borderId="0" applyFont="0" applyFill="0" applyBorder="0" applyAlignment="0" applyProtection="0"/>
    <xf numFmtId="0" fontId="29" fillId="0" borderId="0" applyNumberFormat="0" applyFill="0" applyBorder="0" applyProtection="0"/>
    <xf numFmtId="0" fontId="3" fillId="0" borderId="0"/>
    <xf numFmtId="0" fontId="4" fillId="0" borderId="0" applyNumberFormat="0" applyFill="0" applyBorder="0" applyAlignment="0" applyProtection="0"/>
    <xf numFmtId="0" fontId="50" fillId="0" borderId="0" applyNumberFormat="0" applyFill="0" applyBorder="0" applyAlignment="0" applyProtection="0">
      <alignment vertical="top"/>
      <protection locked="0"/>
    </xf>
    <xf numFmtId="0" fontId="1" fillId="0" borderId="0"/>
  </cellStyleXfs>
  <cellXfs count="133">
    <xf numFmtId="0" fontId="0" fillId="0" borderId="0" xfId="0"/>
    <xf numFmtId="0" fontId="23" fillId="26" borderId="0" xfId="2" applyFont="1" applyFill="1" applyProtection="1">
      <protection locked="0"/>
    </xf>
    <xf numFmtId="0" fontId="23" fillId="3" borderId="0" xfId="2" applyFont="1" applyFill="1" applyBorder="1" applyProtection="1">
      <protection locked="0"/>
    </xf>
    <xf numFmtId="0" fontId="23" fillId="3" borderId="0" xfId="2" applyFont="1" applyFill="1" applyProtection="1">
      <protection locked="0"/>
    </xf>
    <xf numFmtId="0" fontId="23" fillId="26" borderId="0" xfId="2" applyFont="1" applyFill="1" applyProtection="1"/>
    <xf numFmtId="0" fontId="22" fillId="3" borderId="0" xfId="0" applyFont="1" applyFill="1"/>
    <xf numFmtId="0" fontId="30" fillId="26" borderId="0" xfId="2" applyFont="1" applyFill="1" applyProtection="1"/>
    <xf numFmtId="0" fontId="30" fillId="3" borderId="0" xfId="2" applyFont="1" applyFill="1" applyBorder="1" applyProtection="1"/>
    <xf numFmtId="0" fontId="30" fillId="3" borderId="0" xfId="2" applyFont="1" applyFill="1" applyProtection="1"/>
    <xf numFmtId="0" fontId="31" fillId="3" borderId="0" xfId="0" applyFont="1" applyFill="1"/>
    <xf numFmtId="0" fontId="32" fillId="3" borderId="0" xfId="2" applyFont="1" applyFill="1"/>
    <xf numFmtId="0" fontId="23" fillId="3" borderId="0" xfId="2" applyFont="1" applyFill="1" applyProtection="1"/>
    <xf numFmtId="0" fontId="26" fillId="26" borderId="0" xfId="2" applyFont="1" applyFill="1" applyProtection="1"/>
    <xf numFmtId="0" fontId="33" fillId="26" borderId="0" xfId="2" applyFont="1" applyFill="1" applyBorder="1" applyAlignment="1" applyProtection="1">
      <alignment horizontal="center"/>
    </xf>
    <xf numFmtId="0" fontId="4" fillId="3" borderId="0" xfId="2" applyFont="1" applyFill="1" applyBorder="1" applyAlignment="1" applyProtection="1">
      <alignment horizontal="center" vertical="center"/>
    </xf>
    <xf numFmtId="0" fontId="30" fillId="26" borderId="0" xfId="2" applyFont="1" applyFill="1" applyProtection="1">
      <protection locked="0"/>
    </xf>
    <xf numFmtId="0" fontId="33" fillId="26" borderId="0" xfId="2" applyFont="1" applyFill="1" applyBorder="1" applyAlignment="1" applyProtection="1">
      <alignment horizontal="center"/>
      <protection locked="0"/>
    </xf>
    <xf numFmtId="0" fontId="23" fillId="3" borderId="0" xfId="2" applyFont="1" applyFill="1" applyBorder="1" applyAlignment="1" applyProtection="1">
      <alignment horizontal="right" vertical="center"/>
    </xf>
    <xf numFmtId="0" fontId="23" fillId="27" borderId="4" xfId="2" applyFont="1" applyFill="1" applyBorder="1" applyAlignment="1" applyProtection="1">
      <alignment horizontal="right" vertical="center"/>
    </xf>
    <xf numFmtId="167" fontId="25" fillId="3" borderId="0" xfId="2" applyNumberFormat="1" applyFont="1" applyFill="1" applyProtection="1">
      <protection locked="0"/>
    </xf>
    <xf numFmtId="0" fontId="23" fillId="26" borderId="0" xfId="2" applyFont="1" applyFill="1" applyAlignment="1" applyProtection="1">
      <alignment horizontal="right" indent="1"/>
      <protection locked="0"/>
    </xf>
    <xf numFmtId="164" fontId="27" fillId="26" borderId="0" xfId="2" applyNumberFormat="1" applyFont="1" applyFill="1" applyProtection="1">
      <protection locked="0"/>
    </xf>
    <xf numFmtId="164" fontId="24" fillId="26" borderId="0" xfId="2" applyNumberFormat="1" applyFont="1" applyFill="1" applyProtection="1">
      <protection locked="0"/>
    </xf>
    <xf numFmtId="167" fontId="25" fillId="26" borderId="0" xfId="2" applyNumberFormat="1" applyFont="1" applyFill="1" applyProtection="1">
      <protection locked="0"/>
    </xf>
    <xf numFmtId="167" fontId="25" fillId="3" borderId="0" xfId="2" applyNumberFormat="1" applyFont="1" applyFill="1" applyBorder="1" applyProtection="1">
      <protection locked="0"/>
    </xf>
    <xf numFmtId="0" fontId="23" fillId="26" borderId="4" xfId="2" applyFont="1" applyFill="1" applyBorder="1" applyAlignment="1" applyProtection="1">
      <alignment horizontal="right" indent="1"/>
      <protection locked="0"/>
    </xf>
    <xf numFmtId="164" fontId="27" fillId="26" borderId="13" xfId="2" applyNumberFormat="1" applyFont="1" applyFill="1" applyBorder="1" applyProtection="1">
      <protection locked="0"/>
    </xf>
    <xf numFmtId="164" fontId="24" fillId="26" borderId="13" xfId="2" applyNumberFormat="1" applyFont="1" applyFill="1" applyBorder="1" applyProtection="1">
      <protection locked="0"/>
    </xf>
    <xf numFmtId="167" fontId="25" fillId="26" borderId="14" xfId="2" applyNumberFormat="1" applyFont="1" applyFill="1" applyBorder="1" applyProtection="1">
      <protection locked="0"/>
    </xf>
    <xf numFmtId="167" fontId="25" fillId="26" borderId="4" xfId="2" applyNumberFormat="1" applyFont="1" applyFill="1" applyBorder="1" applyProtection="1">
      <protection locked="0"/>
    </xf>
    <xf numFmtId="167" fontId="25" fillId="3" borderId="4" xfId="2" applyNumberFormat="1" applyFont="1" applyFill="1" applyBorder="1" applyProtection="1">
      <protection locked="0"/>
    </xf>
    <xf numFmtId="0" fontId="24" fillId="26" borderId="0" xfId="2" applyFont="1" applyFill="1" applyAlignment="1" applyProtection="1">
      <alignment horizontal="left"/>
      <protection locked="0"/>
    </xf>
    <xf numFmtId="0" fontId="40" fillId="26" borderId="0" xfId="2" applyFont="1" applyFill="1" applyAlignment="1" applyProtection="1">
      <alignment horizontal="right"/>
      <protection locked="0"/>
    </xf>
    <xf numFmtId="168" fontId="40" fillId="26" borderId="0" xfId="2" applyNumberFormat="1" applyFont="1" applyFill="1" applyBorder="1" applyProtection="1">
      <protection locked="0"/>
    </xf>
    <xf numFmtId="0" fontId="27" fillId="26" borderId="0" xfId="2" applyFont="1" applyFill="1" applyAlignment="1" applyProtection="1">
      <alignment horizontal="left"/>
      <protection locked="0"/>
    </xf>
    <xf numFmtId="0" fontId="41" fillId="26" borderId="0" xfId="2" applyFont="1" applyFill="1" applyProtection="1">
      <protection locked="0"/>
    </xf>
    <xf numFmtId="0" fontId="25" fillId="26" borderId="0" xfId="2" applyFont="1" applyFill="1" applyAlignment="1" applyProtection="1">
      <alignment horizontal="right"/>
      <protection locked="0"/>
    </xf>
    <xf numFmtId="167" fontId="42" fillId="25" borderId="16" xfId="2" applyNumberFormat="1" applyFont="1" applyFill="1" applyBorder="1" applyProtection="1">
      <protection locked="0"/>
    </xf>
    <xf numFmtId="0" fontId="43" fillId="3" borderId="0" xfId="2" applyFont="1" applyFill="1" applyAlignment="1" applyProtection="1">
      <alignment horizontal="right"/>
      <protection locked="0"/>
    </xf>
    <xf numFmtId="0" fontId="23" fillId="26" borderId="0" xfId="2" quotePrefix="1" applyFont="1" applyFill="1" applyAlignment="1" applyProtection="1">
      <alignment horizontal="right"/>
      <protection locked="0"/>
    </xf>
    <xf numFmtId="0" fontId="23" fillId="3" borderId="0" xfId="2" applyFont="1" applyFill="1" applyAlignment="1" applyProtection="1">
      <alignment horizontal="right"/>
      <protection locked="0"/>
    </xf>
    <xf numFmtId="0" fontId="23" fillId="26" borderId="0" xfId="2" applyFont="1" applyFill="1" applyAlignment="1" applyProtection="1">
      <alignment horizontal="right"/>
      <protection locked="0"/>
    </xf>
    <xf numFmtId="0" fontId="23" fillId="26" borderId="0" xfId="2" applyFont="1" applyFill="1" applyBorder="1" applyProtection="1"/>
    <xf numFmtId="169" fontId="44" fillId="3" borderId="0" xfId="2" applyNumberFormat="1" applyFont="1" applyFill="1" applyProtection="1"/>
    <xf numFmtId="0" fontId="45" fillId="26" borderId="0" xfId="2" applyFont="1" applyFill="1" applyProtection="1"/>
    <xf numFmtId="0" fontId="44" fillId="26" borderId="0" xfId="2" applyFont="1" applyFill="1" applyAlignment="1" applyProtection="1">
      <alignment horizontal="right"/>
    </xf>
    <xf numFmtId="169" fontId="44" fillId="26" borderId="0" xfId="2" applyNumberFormat="1" applyFont="1" applyFill="1" applyProtection="1"/>
    <xf numFmtId="169" fontId="44" fillId="3" borderId="0" xfId="2" applyNumberFormat="1" applyFont="1" applyFill="1" applyBorder="1" applyProtection="1"/>
    <xf numFmtId="0" fontId="44" fillId="26" borderId="0" xfId="2" applyFont="1" applyFill="1" applyBorder="1" applyProtection="1"/>
    <xf numFmtId="0" fontId="44" fillId="26" borderId="0" xfId="2" applyFont="1" applyFill="1" applyProtection="1"/>
    <xf numFmtId="0" fontId="44" fillId="3" borderId="0" xfId="2" applyFont="1" applyFill="1" applyBorder="1" applyProtection="1"/>
    <xf numFmtId="0" fontId="44" fillId="3" borderId="0" xfId="2" applyFont="1" applyFill="1" applyBorder="1" applyAlignment="1" applyProtection="1">
      <alignment horizontal="right"/>
    </xf>
    <xf numFmtId="2" fontId="44" fillId="26" borderId="0" xfId="2" applyNumberFormat="1" applyFont="1" applyFill="1" applyProtection="1"/>
    <xf numFmtId="164" fontId="46" fillId="26" borderId="0" xfId="2" applyNumberFormat="1" applyFont="1" applyFill="1" applyProtection="1">
      <protection locked="0"/>
    </xf>
    <xf numFmtId="0" fontId="46" fillId="26" borderId="0" xfId="2" applyFont="1" applyFill="1" applyAlignment="1" applyProtection="1">
      <alignment horizontal="right"/>
      <protection locked="0"/>
    </xf>
    <xf numFmtId="0" fontId="4" fillId="26" borderId="0" xfId="2" applyFill="1" applyAlignment="1" applyProtection="1">
      <alignment vertical="center"/>
      <protection locked="0"/>
    </xf>
    <xf numFmtId="2" fontId="44" fillId="26" borderId="13" xfId="2" applyNumberFormat="1" applyFont="1" applyFill="1" applyBorder="1" applyProtection="1"/>
    <xf numFmtId="169" fontId="44" fillId="26" borderId="13" xfId="2" applyNumberFormat="1" applyFont="1" applyFill="1" applyBorder="1" applyProtection="1"/>
    <xf numFmtId="0" fontId="44" fillId="3" borderId="0" xfId="2" applyFont="1" applyFill="1" applyProtection="1"/>
    <xf numFmtId="0" fontId="44" fillId="26" borderId="0" xfId="2" applyFont="1" applyFill="1" applyProtection="1">
      <protection locked="0"/>
    </xf>
    <xf numFmtId="0" fontId="23" fillId="3" borderId="0" xfId="2" applyFont="1" applyFill="1" applyBorder="1" applyProtection="1"/>
    <xf numFmtId="0" fontId="47" fillId="26" borderId="0" xfId="2" applyFont="1" applyFill="1" applyAlignment="1" applyProtection="1">
      <alignment vertical="center"/>
    </xf>
    <xf numFmtId="0" fontId="23" fillId="3" borderId="0" xfId="2" applyFont="1" applyFill="1"/>
    <xf numFmtId="0" fontId="49" fillId="3" borderId="0" xfId="2" applyFont="1" applyFill="1"/>
    <xf numFmtId="0" fontId="23" fillId="28" borderId="0" xfId="53" applyFont="1" applyFill="1"/>
    <xf numFmtId="0" fontId="52" fillId="28" borderId="0" xfId="2" applyFont="1" applyFill="1" applyAlignment="1">
      <alignment vertical="center"/>
    </xf>
    <xf numFmtId="0" fontId="23" fillId="26" borderId="0" xfId="53" applyFont="1" applyFill="1"/>
    <xf numFmtId="0" fontId="27" fillId="26" borderId="0" xfId="53" applyFont="1" applyFill="1"/>
    <xf numFmtId="0" fontId="23" fillId="26" borderId="0" xfId="53" quotePrefix="1" applyFont="1" applyFill="1"/>
    <xf numFmtId="0" fontId="53" fillId="26" borderId="0" xfId="53" applyFont="1" applyFill="1" applyProtection="1"/>
    <xf numFmtId="0" fontId="23" fillId="26" borderId="0" xfId="53" quotePrefix="1" applyFont="1" applyFill="1" applyAlignment="1">
      <alignment horizontal="right"/>
    </xf>
    <xf numFmtId="0" fontId="23" fillId="26" borderId="0" xfId="53" applyFont="1" applyFill="1" applyAlignment="1">
      <alignment horizontal="right"/>
    </xf>
    <xf numFmtId="0" fontId="42" fillId="26" borderId="0" xfId="53" applyFont="1" applyFill="1"/>
    <xf numFmtId="0" fontId="54" fillId="26" borderId="0" xfId="53" applyFont="1" applyFill="1"/>
    <xf numFmtId="0" fontId="28" fillId="26" borderId="0" xfId="53" applyFont="1" applyFill="1"/>
    <xf numFmtId="0" fontId="55" fillId="26" borderId="0" xfId="53" applyFont="1" applyFill="1"/>
    <xf numFmtId="0" fontId="25" fillId="26" borderId="0" xfId="53" applyFont="1" applyFill="1" applyAlignment="1" applyProtection="1">
      <alignment horizontal="left" indent="1"/>
    </xf>
    <xf numFmtId="0" fontId="44" fillId="26" borderId="17" xfId="2" applyFont="1" applyFill="1" applyBorder="1" applyAlignment="1" applyProtection="1">
      <alignment horizontal="right" vertical="center"/>
    </xf>
    <xf numFmtId="0" fontId="23" fillId="26" borderId="0" xfId="2" applyFont="1" applyFill="1"/>
    <xf numFmtId="0" fontId="56" fillId="26" borderId="0" xfId="2" applyFont="1" applyFill="1" applyAlignment="1">
      <alignment horizontal="right"/>
    </xf>
    <xf numFmtId="0" fontId="1" fillId="0" borderId="0" xfId="90"/>
    <xf numFmtId="0" fontId="57" fillId="26" borderId="0" xfId="2" applyFont="1" applyFill="1" applyAlignment="1">
      <alignment horizontal="right"/>
    </xf>
    <xf numFmtId="0" fontId="58" fillId="26" borderId="0" xfId="2" applyFont="1" applyFill="1"/>
    <xf numFmtId="0" fontId="61" fillId="26" borderId="0" xfId="2" applyFont="1" applyFill="1"/>
    <xf numFmtId="0" fontId="62" fillId="26" borderId="0" xfId="2" applyFont="1" applyFill="1"/>
    <xf numFmtId="0" fontId="64" fillId="26" borderId="0" xfId="2" applyFont="1" applyFill="1"/>
    <xf numFmtId="0" fontId="68" fillId="26" borderId="0" xfId="2" applyFont="1" applyFill="1"/>
    <xf numFmtId="167" fontId="40" fillId="29" borderId="15" xfId="2" applyNumberFormat="1" applyFont="1" applyFill="1" applyBorder="1" applyProtection="1">
      <protection locked="0"/>
    </xf>
    <xf numFmtId="0" fontId="70" fillId="3" borderId="0" xfId="0" applyFont="1" applyFill="1" applyAlignment="1">
      <alignment horizontal="right"/>
    </xf>
    <xf numFmtId="164" fontId="71" fillId="3" borderId="0" xfId="0" applyNumberFormat="1" applyFont="1" applyFill="1" applyAlignment="1">
      <alignment horizontal="right"/>
    </xf>
    <xf numFmtId="164" fontId="72" fillId="3" borderId="0" xfId="0" applyNumberFormat="1" applyFont="1" applyFill="1" applyAlignment="1">
      <alignment horizontal="right"/>
    </xf>
    <xf numFmtId="0" fontId="73" fillId="26" borderId="0" xfId="2" applyFont="1" applyFill="1" applyProtection="1">
      <protection locked="0"/>
    </xf>
    <xf numFmtId="0" fontId="74" fillId="3" borderId="0" xfId="0" applyFont="1" applyFill="1" applyAlignment="1">
      <alignment horizontal="right"/>
    </xf>
    <xf numFmtId="0" fontId="31" fillId="3" borderId="0" xfId="0" quotePrefix="1" applyFont="1" applyFill="1"/>
    <xf numFmtId="0" fontId="77" fillId="26" borderId="0" xfId="2" applyFont="1" applyFill="1" applyAlignment="1" applyProtection="1">
      <alignment horizontal="left"/>
      <protection locked="0"/>
    </xf>
    <xf numFmtId="0" fontId="78" fillId="26" borderId="0" xfId="2" applyFont="1" applyFill="1" applyProtection="1">
      <protection locked="0"/>
    </xf>
    <xf numFmtId="0" fontId="79" fillId="26" borderId="0" xfId="2" applyFont="1" applyFill="1" applyAlignment="1" applyProtection="1">
      <alignment horizontal="left"/>
      <protection locked="0"/>
    </xf>
    <xf numFmtId="0" fontId="80" fillId="26" borderId="0" xfId="2" applyFont="1" applyFill="1" applyAlignment="1" applyProtection="1">
      <alignment horizontal="right"/>
      <protection locked="0"/>
    </xf>
    <xf numFmtId="0" fontId="80" fillId="3" borderId="0" xfId="2" applyFont="1" applyFill="1" applyBorder="1" applyAlignment="1" applyProtection="1">
      <alignment horizontal="right"/>
      <protection locked="0"/>
    </xf>
    <xf numFmtId="0" fontId="80" fillId="3" borderId="0" xfId="2" applyFont="1" applyFill="1" applyAlignment="1" applyProtection="1">
      <alignment horizontal="right"/>
      <protection locked="0"/>
    </xf>
    <xf numFmtId="0" fontId="78" fillId="26" borderId="0" xfId="2" applyFont="1" applyFill="1" applyAlignment="1" applyProtection="1">
      <alignment horizontal="right"/>
      <protection locked="0"/>
    </xf>
    <xf numFmtId="0" fontId="78" fillId="3" borderId="0" xfId="2" applyFont="1" applyFill="1" applyBorder="1" applyProtection="1">
      <protection locked="0"/>
    </xf>
    <xf numFmtId="0" fontId="78" fillId="3" borderId="0" xfId="2" applyFont="1" applyFill="1" applyAlignment="1" applyProtection="1">
      <alignment horizontal="right"/>
      <protection locked="0"/>
    </xf>
    <xf numFmtId="0" fontId="77" fillId="26" borderId="0" xfId="2" applyFont="1" applyFill="1" applyAlignment="1" applyProtection="1">
      <alignment horizontal="left" indent="1"/>
      <protection locked="0"/>
    </xf>
    <xf numFmtId="0" fontId="79" fillId="26" borderId="0" xfId="2" applyFont="1" applyFill="1" applyAlignment="1" applyProtection="1">
      <alignment horizontal="left" indent="1"/>
      <protection locked="0"/>
    </xf>
    <xf numFmtId="0" fontId="65" fillId="26" borderId="0" xfId="2" quotePrefix="1" applyFont="1" applyFill="1" applyAlignment="1">
      <alignment horizontal="center" vertical="center"/>
    </xf>
    <xf numFmtId="0" fontId="59" fillId="26" borderId="0" xfId="2" applyFont="1" applyFill="1" applyAlignment="1">
      <alignment horizontal="center" vertical="center"/>
    </xf>
    <xf numFmtId="0" fontId="60" fillId="26" borderId="0" xfId="2" applyFont="1" applyFill="1" applyAlignment="1">
      <alignment horizontal="center" vertical="center"/>
    </xf>
    <xf numFmtId="0" fontId="63" fillId="26" borderId="0" xfId="2" applyFont="1" applyFill="1" applyAlignment="1">
      <alignment horizontal="center" vertical="center"/>
    </xf>
    <xf numFmtId="0" fontId="23" fillId="27" borderId="3" xfId="2" applyFont="1" applyFill="1" applyBorder="1" applyAlignment="1" applyProtection="1">
      <alignment horizontal="right" vertical="center" wrapText="1" indent="1"/>
    </xf>
    <xf numFmtId="0" fontId="0" fillId="27" borderId="0" xfId="0" applyFill="1" applyBorder="1" applyAlignment="1">
      <alignment horizontal="right" vertical="center" wrapText="1" indent="1"/>
    </xf>
    <xf numFmtId="0" fontId="0" fillId="27" borderId="4" xfId="0" applyFill="1" applyBorder="1" applyAlignment="1">
      <alignment horizontal="right" vertical="center" wrapText="1" indent="1"/>
    </xf>
    <xf numFmtId="0" fontId="29" fillId="27" borderId="2" xfId="2" applyFont="1" applyFill="1" applyBorder="1" applyAlignment="1" applyProtection="1">
      <alignment horizontal="center" vertical="center"/>
    </xf>
    <xf numFmtId="0" fontId="34" fillId="27" borderId="2" xfId="0" applyFont="1" applyFill="1" applyBorder="1" applyAlignment="1">
      <alignment horizontal="center" vertical="center"/>
    </xf>
    <xf numFmtId="0" fontId="23" fillId="27" borderId="3" xfId="2" applyFont="1" applyFill="1" applyBorder="1" applyAlignment="1" applyProtection="1">
      <alignment vertical="center"/>
    </xf>
    <xf numFmtId="0" fontId="0" fillId="27" borderId="0" xfId="0" applyFill="1" applyBorder="1" applyAlignment="1">
      <alignment vertical="center"/>
    </xf>
    <xf numFmtId="0" fontId="0" fillId="27" borderId="4" xfId="0" applyFill="1" applyBorder="1" applyAlignment="1">
      <alignment vertical="center"/>
    </xf>
    <xf numFmtId="0" fontId="35" fillId="27" borderId="0" xfId="2" applyFont="1" applyFill="1" applyBorder="1" applyAlignment="1" applyProtection="1">
      <alignment horizontal="right" vertical="center" wrapText="1"/>
    </xf>
    <xf numFmtId="0" fontId="35" fillId="27" borderId="4" xfId="2" applyFont="1" applyFill="1" applyBorder="1" applyAlignment="1" applyProtection="1">
      <alignment horizontal="right" vertical="center"/>
    </xf>
    <xf numFmtId="0" fontId="17" fillId="27" borderId="0" xfId="2" applyFont="1" applyFill="1" applyBorder="1" applyAlignment="1" applyProtection="1">
      <alignment horizontal="right" vertical="center" wrapText="1"/>
    </xf>
    <xf numFmtId="0" fontId="17" fillId="27" borderId="4" xfId="2" applyFont="1" applyFill="1" applyBorder="1" applyAlignment="1" applyProtection="1">
      <alignment vertical="center"/>
    </xf>
    <xf numFmtId="0" fontId="23" fillId="27" borderId="13" xfId="2" applyFont="1" applyFill="1" applyBorder="1" applyAlignment="1" applyProtection="1">
      <alignment horizontal="center" vertical="center"/>
    </xf>
    <xf numFmtId="0" fontId="4" fillId="27" borderId="13" xfId="2" applyFont="1" applyFill="1" applyBorder="1" applyAlignment="1" applyProtection="1">
      <alignment horizontal="center" vertical="center"/>
    </xf>
    <xf numFmtId="0" fontId="59" fillId="0" borderId="0" xfId="2" applyFont="1"/>
    <xf numFmtId="0" fontId="87" fillId="26" borderId="0" xfId="2" applyFont="1" applyFill="1" applyAlignment="1">
      <alignment horizontal="center" vertical="center"/>
    </xf>
    <xf numFmtId="0" fontId="88" fillId="0" borderId="0" xfId="2" applyFont="1"/>
    <xf numFmtId="0" fontId="4" fillId="0" borderId="0" xfId="2"/>
    <xf numFmtId="0" fontId="89" fillId="26" borderId="0" xfId="2" applyFont="1" applyFill="1" applyAlignment="1">
      <alignment horizontal="center" vertical="center"/>
    </xf>
    <xf numFmtId="0" fontId="90" fillId="0" borderId="0" xfId="2" applyFont="1" applyAlignment="1">
      <alignment vertical="center"/>
    </xf>
    <xf numFmtId="0" fontId="91" fillId="0" borderId="0" xfId="2" applyFont="1"/>
    <xf numFmtId="0" fontId="92" fillId="26" borderId="0" xfId="2" applyFont="1" applyFill="1" applyAlignment="1">
      <alignment horizontal="center" vertical="center"/>
    </xf>
    <xf numFmtId="0" fontId="65" fillId="26" borderId="0" xfId="2" applyFont="1" applyFill="1" applyAlignment="1">
      <alignment horizontal="center" vertical="center"/>
    </xf>
    <xf numFmtId="0" fontId="67" fillId="0" borderId="0" xfId="2" applyFont="1"/>
  </cellXfs>
  <cellStyles count="91">
    <cellStyle name="20% - Énfasis1" xfId="3" xr:uid="{00000000-0005-0000-0000-000000000000}"/>
    <cellStyle name="20% - Énfasis2" xfId="4" xr:uid="{00000000-0005-0000-0000-000001000000}"/>
    <cellStyle name="20% - Énfasis3" xfId="5" xr:uid="{00000000-0005-0000-0000-000002000000}"/>
    <cellStyle name="20% - Énfasis4" xfId="6" xr:uid="{00000000-0005-0000-0000-000003000000}"/>
    <cellStyle name="20% - Énfasis5" xfId="7" xr:uid="{00000000-0005-0000-0000-000004000000}"/>
    <cellStyle name="20% - Énfasis6" xfId="8" xr:uid="{00000000-0005-0000-0000-000005000000}"/>
    <cellStyle name="40% - Énfasis1" xfId="9" xr:uid="{00000000-0005-0000-0000-000006000000}"/>
    <cellStyle name="40% - Énfasis2" xfId="10" xr:uid="{00000000-0005-0000-0000-000007000000}"/>
    <cellStyle name="40% - Énfasis3" xfId="11" xr:uid="{00000000-0005-0000-0000-000008000000}"/>
    <cellStyle name="40% - Énfasis4" xfId="12" xr:uid="{00000000-0005-0000-0000-000009000000}"/>
    <cellStyle name="40% - Énfasis5" xfId="13" xr:uid="{00000000-0005-0000-0000-00000A000000}"/>
    <cellStyle name="40% - Énfasis6" xfId="14" xr:uid="{00000000-0005-0000-0000-00000B000000}"/>
    <cellStyle name="60% - Énfasis1" xfId="15" xr:uid="{00000000-0005-0000-0000-00000C000000}"/>
    <cellStyle name="60% - Énfasis2" xfId="16" xr:uid="{00000000-0005-0000-0000-00000D000000}"/>
    <cellStyle name="60% - Énfasis3" xfId="17" xr:uid="{00000000-0005-0000-0000-00000E000000}"/>
    <cellStyle name="60% - Énfasis4" xfId="18" xr:uid="{00000000-0005-0000-0000-00000F000000}"/>
    <cellStyle name="60% - Énfasis5" xfId="19" xr:uid="{00000000-0005-0000-0000-000010000000}"/>
    <cellStyle name="60% - Énfasis6" xfId="20" xr:uid="{00000000-0005-0000-0000-000011000000}"/>
    <cellStyle name="Bold" xfId="86" xr:uid="{00000000-0005-0000-0000-000012000000}"/>
    <cellStyle name="Buena" xfId="21" xr:uid="{00000000-0005-0000-0000-000013000000}"/>
    <cellStyle name="Cálculo" xfId="22" xr:uid="{00000000-0005-0000-0000-000014000000}"/>
    <cellStyle name="Celda de comprobación" xfId="23" xr:uid="{00000000-0005-0000-0000-000015000000}"/>
    <cellStyle name="Celda vinculada" xfId="24" xr:uid="{00000000-0005-0000-0000-000016000000}"/>
    <cellStyle name="Comma 2" xfId="25" xr:uid="{00000000-0005-0000-0000-000017000000}"/>
    <cellStyle name="Encabezado 4" xfId="26" xr:uid="{00000000-0005-0000-0000-000018000000}"/>
    <cellStyle name="Énfasis1" xfId="27" xr:uid="{00000000-0005-0000-0000-000019000000}"/>
    <cellStyle name="Énfasis2" xfId="28" xr:uid="{00000000-0005-0000-0000-00001A000000}"/>
    <cellStyle name="Énfasis3" xfId="29" xr:uid="{00000000-0005-0000-0000-00001B000000}"/>
    <cellStyle name="Énfasis4" xfId="30" xr:uid="{00000000-0005-0000-0000-00001C000000}"/>
    <cellStyle name="Énfasis5" xfId="31" xr:uid="{00000000-0005-0000-0000-00001D000000}"/>
    <cellStyle name="Énfasis6" xfId="32" xr:uid="{00000000-0005-0000-0000-00001E000000}"/>
    <cellStyle name="Entrada" xfId="33" xr:uid="{00000000-0005-0000-0000-00001F000000}"/>
    <cellStyle name="Hyperlink 2" xfId="89" xr:uid="{00000000-0005-0000-0000-000020000000}"/>
    <cellStyle name="Incorrecto" xfId="34" xr:uid="{00000000-0005-0000-0000-000021000000}"/>
    <cellStyle name="Millares 2" xfId="85" xr:uid="{00000000-0005-0000-0000-000022000000}"/>
    <cellStyle name="Normal" xfId="0" builtinId="0"/>
    <cellStyle name="Normal 10" xfId="2" xr:uid="{00000000-0005-0000-0000-000024000000}"/>
    <cellStyle name="Normal 10 2" xfId="35" xr:uid="{00000000-0005-0000-0000-000025000000}"/>
    <cellStyle name="Normal 11" xfId="36" xr:uid="{00000000-0005-0000-0000-000026000000}"/>
    <cellStyle name="Normal 12" xfId="37" xr:uid="{00000000-0005-0000-0000-000027000000}"/>
    <cellStyle name="Normal 13" xfId="38" xr:uid="{00000000-0005-0000-0000-000028000000}"/>
    <cellStyle name="Normal 14" xfId="39" xr:uid="{00000000-0005-0000-0000-000029000000}"/>
    <cellStyle name="Normal 15" xfId="40" xr:uid="{00000000-0005-0000-0000-00002A000000}"/>
    <cellStyle name="Normal 16" xfId="41" xr:uid="{00000000-0005-0000-0000-00002B000000}"/>
    <cellStyle name="Normal 17" xfId="42" xr:uid="{00000000-0005-0000-0000-00002C000000}"/>
    <cellStyle name="Normal 18" xfId="43" xr:uid="{00000000-0005-0000-0000-00002D000000}"/>
    <cellStyle name="Normal 19" xfId="44" xr:uid="{00000000-0005-0000-0000-00002E000000}"/>
    <cellStyle name="Normal 2" xfId="1" xr:uid="{00000000-0005-0000-0000-00002F000000}"/>
    <cellStyle name="Normal 2 2" xfId="45" xr:uid="{00000000-0005-0000-0000-000030000000}"/>
    <cellStyle name="Normal 2 3" xfId="46" xr:uid="{00000000-0005-0000-0000-000031000000}"/>
    <cellStyle name="Normal 2 4" xfId="87" xr:uid="{00000000-0005-0000-0000-000032000000}"/>
    <cellStyle name="Normal 2 5" xfId="88" xr:uid="{00000000-0005-0000-0000-000033000000}"/>
    <cellStyle name="Normal 2_HDI-trends-1980-2010" xfId="47" xr:uid="{00000000-0005-0000-0000-000034000000}"/>
    <cellStyle name="Normal 20" xfId="48" xr:uid="{00000000-0005-0000-0000-000035000000}"/>
    <cellStyle name="Normal 21" xfId="49" xr:uid="{00000000-0005-0000-0000-000036000000}"/>
    <cellStyle name="Normal 23" xfId="90" xr:uid="{00000000-0005-0000-0000-000037000000}"/>
    <cellStyle name="Normal 3" xfId="50" xr:uid="{00000000-0005-0000-0000-000038000000}"/>
    <cellStyle name="Normal 3 2" xfId="51" xr:uid="{00000000-0005-0000-0000-000039000000}"/>
    <cellStyle name="Normal 3_HDR_2011_Tables_Latin_America_Caribbean" xfId="52" xr:uid="{00000000-0005-0000-0000-00003A000000}"/>
    <cellStyle name="Normal 4" xfId="53" xr:uid="{00000000-0005-0000-0000-00003B000000}"/>
    <cellStyle name="Normal 5" xfId="54" xr:uid="{00000000-0005-0000-0000-00003C000000}"/>
    <cellStyle name="Normal 5 2" xfId="55" xr:uid="{00000000-0005-0000-0000-00003D000000}"/>
    <cellStyle name="Normal 5_HDI-trends-1980-2010" xfId="56" xr:uid="{00000000-0005-0000-0000-00003E000000}"/>
    <cellStyle name="Normal 6" xfId="57" xr:uid="{00000000-0005-0000-0000-00003F000000}"/>
    <cellStyle name="Normal 7" xfId="58" xr:uid="{00000000-0005-0000-0000-000040000000}"/>
    <cellStyle name="Normal 8" xfId="59" xr:uid="{00000000-0005-0000-0000-000041000000}"/>
    <cellStyle name="Normal 9" xfId="60" xr:uid="{00000000-0005-0000-0000-000042000000}"/>
    <cellStyle name="Notas" xfId="61" xr:uid="{00000000-0005-0000-0000-000043000000}"/>
    <cellStyle name="Note 10" xfId="62" xr:uid="{00000000-0005-0000-0000-000044000000}"/>
    <cellStyle name="Note 11" xfId="63" xr:uid="{00000000-0005-0000-0000-000045000000}"/>
    <cellStyle name="Note 12" xfId="64" xr:uid="{00000000-0005-0000-0000-000046000000}"/>
    <cellStyle name="Note 13" xfId="65" xr:uid="{00000000-0005-0000-0000-000047000000}"/>
    <cellStyle name="Note 14" xfId="66" xr:uid="{00000000-0005-0000-0000-000048000000}"/>
    <cellStyle name="Note 15" xfId="67" xr:uid="{00000000-0005-0000-0000-000049000000}"/>
    <cellStyle name="Note 2" xfId="68" xr:uid="{00000000-0005-0000-0000-00004A000000}"/>
    <cellStyle name="Note 3" xfId="69" xr:uid="{00000000-0005-0000-0000-00004B000000}"/>
    <cellStyle name="Note 4" xfId="70" xr:uid="{00000000-0005-0000-0000-00004C000000}"/>
    <cellStyle name="Note 5" xfId="71" xr:uid="{00000000-0005-0000-0000-00004D000000}"/>
    <cellStyle name="Note 6" xfId="72" xr:uid="{00000000-0005-0000-0000-00004E000000}"/>
    <cellStyle name="Note 7" xfId="73" xr:uid="{00000000-0005-0000-0000-00004F000000}"/>
    <cellStyle name="Note 8" xfId="74" xr:uid="{00000000-0005-0000-0000-000050000000}"/>
    <cellStyle name="Note 9" xfId="75" xr:uid="{00000000-0005-0000-0000-000051000000}"/>
    <cellStyle name="Percent 2" xfId="76" xr:uid="{00000000-0005-0000-0000-000052000000}"/>
    <cellStyle name="Percent 3" xfId="77" xr:uid="{00000000-0005-0000-0000-000053000000}"/>
    <cellStyle name="Salida" xfId="78" xr:uid="{00000000-0005-0000-0000-000054000000}"/>
    <cellStyle name="Texto de advertencia" xfId="79" xr:uid="{00000000-0005-0000-0000-000055000000}"/>
    <cellStyle name="Texto explicativo" xfId="80" xr:uid="{00000000-0005-0000-0000-000056000000}"/>
    <cellStyle name="Título" xfId="81" xr:uid="{00000000-0005-0000-0000-000057000000}"/>
    <cellStyle name="Título 1" xfId="82" xr:uid="{00000000-0005-0000-0000-000058000000}"/>
    <cellStyle name="Título 2" xfId="83" xr:uid="{00000000-0005-0000-0000-000059000000}"/>
    <cellStyle name="Título 3" xfId="84" xr:uid="{00000000-0005-0000-0000-00005A000000}"/>
  </cellStyles>
  <dxfs count="0"/>
  <tableStyles count="0" defaultTableStyle="TableStyleMedium2" defaultPivotStyle="PivotStyleLight16"/>
  <colors>
    <mruColors>
      <color rgb="FF0033CC"/>
      <color rgb="FF3399FF"/>
      <color rgb="FFFF9999"/>
      <color rgb="FFFF0000"/>
      <color rgb="FFCC0000"/>
      <color rgb="FFA50021"/>
      <color rgb="FFE5F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8279113413958"/>
          <c:y val="0.11015130407087784"/>
          <c:w val="0.80230065171662113"/>
          <c:h val="0.75162066307187236"/>
        </c:manualLayout>
      </c:layout>
      <c:scatterChart>
        <c:scatterStyle val="lineMarker"/>
        <c:varyColors val="0"/>
        <c:ser>
          <c:idx val="0"/>
          <c:order val="0"/>
          <c:tx>
            <c:v>equidistribución</c:v>
          </c:tx>
          <c:spPr>
            <a:ln w="12700">
              <a:solidFill>
                <a:schemeClr val="tx1">
                  <a:lumMod val="50000"/>
                  <a:lumOff val="50000"/>
                </a:schemeClr>
              </a:solidFill>
              <a:prstDash val="solid"/>
            </a:ln>
          </c:spPr>
          <c:marker>
            <c:symbol val="none"/>
          </c:marker>
          <c:xVal>
            <c:numRef>
              <c:f>'Una Curva'!$C$15:$C$47</c:f>
              <c:numCache>
                <c:formatCode>0.000</c:formatCode>
                <c:ptCount val="33"/>
                <c:pt idx="0">
                  <c:v>0</c:v>
                </c:pt>
                <c:pt idx="1">
                  <c:v>1.0781226908106144E-2</c:v>
                </c:pt>
                <c:pt idx="2">
                  <c:v>2.6586482340756504E-2</c:v>
                </c:pt>
                <c:pt idx="3">
                  <c:v>3.4735295910129416E-2</c:v>
                </c:pt>
                <c:pt idx="4">
                  <c:v>4.0987317348120819E-2</c:v>
                </c:pt>
                <c:pt idx="5">
                  <c:v>9.1297508819603329E-2</c:v>
                </c:pt>
                <c:pt idx="6">
                  <c:v>9.825737554399594E-2</c:v>
                </c:pt>
                <c:pt idx="7">
                  <c:v>0.10891937705711376</c:v>
                </c:pt>
                <c:pt idx="8">
                  <c:v>0.1094784296791038</c:v>
                </c:pt>
                <c:pt idx="9">
                  <c:v>0.32160137348503021</c:v>
                </c:pt>
                <c:pt idx="10">
                  <c:v>0.32845641396259267</c:v>
                </c:pt>
                <c:pt idx="11">
                  <c:v>0.38796700000000001</c:v>
                </c:pt>
                <c:pt idx="12">
                  <c:v>0.45147163750151353</c:v>
                </c:pt>
                <c:pt idx="13">
                  <c:v>0.46205062284287191</c:v>
                </c:pt>
                <c:pt idx="14">
                  <c:v>0.47749795612410684</c:v>
                </c:pt>
                <c:pt idx="15">
                  <c:v>0.47783560699056776</c:v>
                </c:pt>
                <c:pt idx="16">
                  <c:v>0.50889295897983255</c:v>
                </c:pt>
                <c:pt idx="17">
                  <c:v>0.51380293970424629</c:v>
                </c:pt>
                <c:pt idx="18">
                  <c:v>0.54470008449303831</c:v>
                </c:pt>
                <c:pt idx="19">
                  <c:v>0.54550638653139916</c:v>
                </c:pt>
                <c:pt idx="20">
                  <c:v>0.54569744871191961</c:v>
                </c:pt>
                <c:pt idx="21">
                  <c:v>0.54943106880373671</c:v>
                </c:pt>
                <c:pt idx="22">
                  <c:v>0.55091081080722981</c:v>
                </c:pt>
                <c:pt idx="23">
                  <c:v>0.55464318756885922</c:v>
                </c:pt>
                <c:pt idx="24">
                  <c:v>0.59881916477760966</c:v>
                </c:pt>
                <c:pt idx="25">
                  <c:v>0.61660105448980984</c:v>
                </c:pt>
                <c:pt idx="26">
                  <c:v>0.62859805780776423</c:v>
                </c:pt>
                <c:pt idx="27">
                  <c:v>0.63158482835377439</c:v>
                </c:pt>
                <c:pt idx="28">
                  <c:v>0.63195942326996735</c:v>
                </c:pt>
                <c:pt idx="29">
                  <c:v>0.63205155761356768</c:v>
                </c:pt>
                <c:pt idx="30">
                  <c:v>0.86921300000000001</c:v>
                </c:pt>
                <c:pt idx="31">
                  <c:v>0.96406895522842317</c:v>
                </c:pt>
                <c:pt idx="32">
                  <c:v>1</c:v>
                </c:pt>
              </c:numCache>
            </c:numRef>
          </c:xVal>
          <c:yVal>
            <c:numRef>
              <c:f>'Una Curva'!$C$15:$C$47</c:f>
              <c:numCache>
                <c:formatCode>0.000</c:formatCode>
                <c:ptCount val="33"/>
                <c:pt idx="0">
                  <c:v>0</c:v>
                </c:pt>
                <c:pt idx="1">
                  <c:v>1.0781226908106144E-2</c:v>
                </c:pt>
                <c:pt idx="2">
                  <c:v>2.6586482340756504E-2</c:v>
                </c:pt>
                <c:pt idx="3">
                  <c:v>3.4735295910129416E-2</c:v>
                </c:pt>
                <c:pt idx="4">
                  <c:v>4.0987317348120819E-2</c:v>
                </c:pt>
                <c:pt idx="5">
                  <c:v>9.1297508819603329E-2</c:v>
                </c:pt>
                <c:pt idx="6">
                  <c:v>9.825737554399594E-2</c:v>
                </c:pt>
                <c:pt idx="7">
                  <c:v>0.10891937705711376</c:v>
                </c:pt>
                <c:pt idx="8">
                  <c:v>0.1094784296791038</c:v>
                </c:pt>
                <c:pt idx="9">
                  <c:v>0.32160137348503021</c:v>
                </c:pt>
                <c:pt idx="10">
                  <c:v>0.32845641396259267</c:v>
                </c:pt>
                <c:pt idx="11">
                  <c:v>0.38796700000000001</c:v>
                </c:pt>
                <c:pt idx="12">
                  <c:v>0.45147163750151353</c:v>
                </c:pt>
                <c:pt idx="13">
                  <c:v>0.46205062284287191</c:v>
                </c:pt>
                <c:pt idx="14">
                  <c:v>0.47749795612410684</c:v>
                </c:pt>
                <c:pt idx="15">
                  <c:v>0.47783560699056776</c:v>
                </c:pt>
                <c:pt idx="16">
                  <c:v>0.50889295897983255</c:v>
                </c:pt>
                <c:pt idx="17">
                  <c:v>0.51380293970424629</c:v>
                </c:pt>
                <c:pt idx="18">
                  <c:v>0.54470008449303831</c:v>
                </c:pt>
                <c:pt idx="19">
                  <c:v>0.54550638653139916</c:v>
                </c:pt>
                <c:pt idx="20">
                  <c:v>0.54569744871191961</c:v>
                </c:pt>
                <c:pt idx="21">
                  <c:v>0.54943106880373671</c:v>
                </c:pt>
                <c:pt idx="22">
                  <c:v>0.55091081080722981</c:v>
                </c:pt>
                <c:pt idx="23">
                  <c:v>0.55464318756885922</c:v>
                </c:pt>
                <c:pt idx="24">
                  <c:v>0.59881916477760966</c:v>
                </c:pt>
                <c:pt idx="25">
                  <c:v>0.61660105448980984</c:v>
                </c:pt>
                <c:pt idx="26">
                  <c:v>0.62859805780776423</c:v>
                </c:pt>
                <c:pt idx="27">
                  <c:v>0.63158482835377439</c:v>
                </c:pt>
                <c:pt idx="28">
                  <c:v>0.63195942326996735</c:v>
                </c:pt>
                <c:pt idx="29">
                  <c:v>0.63205155761356768</c:v>
                </c:pt>
                <c:pt idx="30">
                  <c:v>0.86921300000000001</c:v>
                </c:pt>
                <c:pt idx="31">
                  <c:v>0.96406895522842317</c:v>
                </c:pt>
                <c:pt idx="32">
                  <c:v>1</c:v>
                </c:pt>
              </c:numCache>
            </c:numRef>
          </c:yVal>
          <c:smooth val="0"/>
          <c:extLst>
            <c:ext xmlns:c16="http://schemas.microsoft.com/office/drawing/2014/chart" uri="{C3380CC4-5D6E-409C-BE32-E72D297353CC}">
              <c16:uniqueId val="{00000000-9624-45A9-838D-AB0B638CA79A}"/>
            </c:ext>
          </c:extLst>
        </c:ser>
        <c:ser>
          <c:idx val="1"/>
          <c:order val="1"/>
          <c:tx>
            <c:v>dots1</c:v>
          </c:tx>
          <c:spPr>
            <a:ln w="28575">
              <a:noFill/>
            </a:ln>
          </c:spPr>
          <c:marker>
            <c:symbol val="circle"/>
            <c:size val="3"/>
            <c:spPr>
              <a:solidFill>
                <a:schemeClr val="bg1"/>
              </a:solidFill>
              <a:ln>
                <a:solidFill>
                  <a:srgbClr val="FF9999"/>
                </a:solidFill>
                <a:prstDash val="solid"/>
              </a:ln>
            </c:spPr>
          </c:marker>
          <c:xVal>
            <c:numRef>
              <c:f>'Una Curva'!$C$15:$C$47</c:f>
              <c:numCache>
                <c:formatCode>0.000</c:formatCode>
                <c:ptCount val="33"/>
                <c:pt idx="0">
                  <c:v>0</c:v>
                </c:pt>
                <c:pt idx="1">
                  <c:v>1.0781226908106144E-2</c:v>
                </c:pt>
                <c:pt idx="2">
                  <c:v>2.6586482340756504E-2</c:v>
                </c:pt>
                <c:pt idx="3">
                  <c:v>3.4735295910129416E-2</c:v>
                </c:pt>
                <c:pt idx="4">
                  <c:v>4.0987317348120819E-2</c:v>
                </c:pt>
                <c:pt idx="5">
                  <c:v>9.1297508819603329E-2</c:v>
                </c:pt>
                <c:pt idx="6">
                  <c:v>9.825737554399594E-2</c:v>
                </c:pt>
                <c:pt idx="7">
                  <c:v>0.10891937705711376</c:v>
                </c:pt>
                <c:pt idx="8">
                  <c:v>0.1094784296791038</c:v>
                </c:pt>
                <c:pt idx="9">
                  <c:v>0.32160137348503021</c:v>
                </c:pt>
                <c:pt idx="10">
                  <c:v>0.32845641396259267</c:v>
                </c:pt>
                <c:pt idx="11">
                  <c:v>0.38796700000000001</c:v>
                </c:pt>
                <c:pt idx="12">
                  <c:v>0.45147163750151353</c:v>
                </c:pt>
                <c:pt idx="13">
                  <c:v>0.46205062284287191</c:v>
                </c:pt>
                <c:pt idx="14">
                  <c:v>0.47749795612410684</c:v>
                </c:pt>
                <c:pt idx="15">
                  <c:v>0.47783560699056776</c:v>
                </c:pt>
                <c:pt idx="16">
                  <c:v>0.50889295897983255</c:v>
                </c:pt>
                <c:pt idx="17">
                  <c:v>0.51380293970424629</c:v>
                </c:pt>
                <c:pt idx="18">
                  <c:v>0.54470008449303831</c:v>
                </c:pt>
                <c:pt idx="19">
                  <c:v>0.54550638653139916</c:v>
                </c:pt>
                <c:pt idx="20">
                  <c:v>0.54569744871191961</c:v>
                </c:pt>
                <c:pt idx="21">
                  <c:v>0.54943106880373671</c:v>
                </c:pt>
                <c:pt idx="22">
                  <c:v>0.55091081080722981</c:v>
                </c:pt>
                <c:pt idx="23">
                  <c:v>0.55464318756885922</c:v>
                </c:pt>
                <c:pt idx="24">
                  <c:v>0.59881916477760966</c:v>
                </c:pt>
                <c:pt idx="25">
                  <c:v>0.61660105448980984</c:v>
                </c:pt>
                <c:pt idx="26">
                  <c:v>0.62859805780776423</c:v>
                </c:pt>
                <c:pt idx="27">
                  <c:v>0.63158482835377439</c:v>
                </c:pt>
                <c:pt idx="28">
                  <c:v>0.63195942326996735</c:v>
                </c:pt>
                <c:pt idx="29">
                  <c:v>0.63205155761356768</c:v>
                </c:pt>
                <c:pt idx="30">
                  <c:v>0.86921300000000001</c:v>
                </c:pt>
                <c:pt idx="31">
                  <c:v>0.96406895522842317</c:v>
                </c:pt>
                <c:pt idx="32">
                  <c:v>1</c:v>
                </c:pt>
              </c:numCache>
            </c:numRef>
          </c:xVal>
          <c:yVal>
            <c:numRef>
              <c:f>'Una Curva'!$D$15:$D$47</c:f>
              <c:numCache>
                <c:formatCode>0.000</c:formatCode>
                <c:ptCount val="33"/>
                <c:pt idx="0">
                  <c:v>0</c:v>
                </c:pt>
                <c:pt idx="1">
                  <c:v>0.12905965713528481</c:v>
                </c:pt>
                <c:pt idx="2">
                  <c:v>0.16520987772773119</c:v>
                </c:pt>
                <c:pt idx="3">
                  <c:v>0.18765937256768961</c:v>
                </c:pt>
                <c:pt idx="4">
                  <c:v>0.19672898652405274</c:v>
                </c:pt>
                <c:pt idx="5">
                  <c:v>0.25884621351346215</c:v>
                </c:pt>
                <c:pt idx="6">
                  <c:v>0.26780202779152129</c:v>
                </c:pt>
                <c:pt idx="7">
                  <c:v>0.30036591491873621</c:v>
                </c:pt>
                <c:pt idx="8">
                  <c:v>0.30183400621460571</c:v>
                </c:pt>
                <c:pt idx="9">
                  <c:v>0.59285744996725931</c:v>
                </c:pt>
                <c:pt idx="10">
                  <c:v>0.60633386469823969</c:v>
                </c:pt>
                <c:pt idx="11">
                  <c:v>0.65544000000000002</c:v>
                </c:pt>
                <c:pt idx="12">
                  <c:v>0.67621875032121803</c:v>
                </c:pt>
                <c:pt idx="13">
                  <c:v>0.69834360903071357</c:v>
                </c:pt>
                <c:pt idx="14">
                  <c:v>0.71284041990582536</c:v>
                </c:pt>
                <c:pt idx="15">
                  <c:v>0.71387257200052812</c:v>
                </c:pt>
                <c:pt idx="16">
                  <c:v>0.7568243875879952</c:v>
                </c:pt>
                <c:pt idx="17">
                  <c:v>0.75783258910854645</c:v>
                </c:pt>
                <c:pt idx="18">
                  <c:v>0.78216427761685148</c:v>
                </c:pt>
                <c:pt idx="19">
                  <c:v>0.78569599820505065</c:v>
                </c:pt>
                <c:pt idx="20">
                  <c:v>0.78611905173299323</c:v>
                </c:pt>
                <c:pt idx="21">
                  <c:v>0.78868449301310917</c:v>
                </c:pt>
                <c:pt idx="22">
                  <c:v>0.79232839463113658</c:v>
                </c:pt>
                <c:pt idx="23">
                  <c:v>0.79329916246932186</c:v>
                </c:pt>
                <c:pt idx="24">
                  <c:v>0.82400607541278981</c:v>
                </c:pt>
                <c:pt idx="25">
                  <c:v>0.82400607541278981</c:v>
                </c:pt>
                <c:pt idx="26">
                  <c:v>0.83942532649258228</c:v>
                </c:pt>
                <c:pt idx="27">
                  <c:v>0.84566844239994043</c:v>
                </c:pt>
                <c:pt idx="28">
                  <c:v>0.84636042183943194</c:v>
                </c:pt>
                <c:pt idx="29">
                  <c:v>0.84652273646244525</c:v>
                </c:pt>
                <c:pt idx="30">
                  <c:v>0.94445000000000001</c:v>
                </c:pt>
                <c:pt idx="31">
                  <c:v>0.99625635887619057</c:v>
                </c:pt>
                <c:pt idx="32">
                  <c:v>1.0000000000000004</c:v>
                </c:pt>
              </c:numCache>
            </c:numRef>
          </c:yVal>
          <c:smooth val="0"/>
          <c:extLst>
            <c:ext xmlns:c16="http://schemas.microsoft.com/office/drawing/2014/chart" uri="{C3380CC4-5D6E-409C-BE32-E72D297353CC}">
              <c16:uniqueId val="{00000001-9624-45A9-838D-AB0B638CA79A}"/>
            </c:ext>
          </c:extLst>
        </c:ser>
        <c:ser>
          <c:idx val="2"/>
          <c:order val="2"/>
          <c:tx>
            <c:v>año 1</c:v>
          </c:tx>
          <c:spPr>
            <a:ln w="12700">
              <a:solidFill>
                <a:srgbClr val="FF0000"/>
              </a:solidFill>
              <a:prstDash val="solid"/>
            </a:ln>
          </c:spPr>
          <c:marker>
            <c:symbol val="none"/>
          </c:marker>
          <c:xVal>
            <c:numRef>
              <c:f>'Una Curva'!$D$60:$D$160</c:f>
              <c:numCache>
                <c:formatCode>0.00</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'Una Curva'!$E$60:$E$160</c:f>
              <c:numCache>
                <c:formatCode>0.000000</c:formatCode>
                <c:ptCount val="101"/>
                <c:pt idx="0">
                  <c:v>0</c:v>
                </c:pt>
                <c:pt idx="1">
                  <c:v>3.0342252043952422E-2</c:v>
                </c:pt>
                <c:pt idx="2">
                  <c:v>5.949739468607463E-2</c:v>
                </c:pt>
                <c:pt idx="3">
                  <c:v>8.7531430406294408E-2</c:v>
                </c:pt>
                <c:pt idx="4">
                  <c:v>0.11450567936708907</c:v>
                </c:pt>
                <c:pt idx="5">
                  <c:v>0.14047717937715501</c:v>
                </c:pt>
                <c:pt idx="6">
                  <c:v>0.1654990461806998</c:v>
                </c:pt>
                <c:pt idx="7">
                  <c:v>0.1896207985306177</c:v>
                </c:pt>
                <c:pt idx="8">
                  <c:v>0.21288865194643064</c:v>
                </c:pt>
                <c:pt idx="9">
                  <c:v>0.23534578457695648</c:v>
                </c:pt>
                <c:pt idx="10">
                  <c:v>0.25703257817184788</c:v>
                </c:pt>
                <c:pt idx="11">
                  <c:v>0.27798683680583647</c:v>
                </c:pt>
                <c:pt idx="12">
                  <c:v>0.29824398568667765</c:v>
                </c:pt>
                <c:pt idx="13">
                  <c:v>0.3178372521056233</c:v>
                </c:pt>
                <c:pt idx="14">
                  <c:v>0.33679783035200883</c:v>
                </c:pt>
                <c:pt idx="15">
                  <c:v>0.35515503220635131</c:v>
                </c:pt>
                <c:pt idx="16">
                  <c:v>0.37293642444508013</c:v>
                </c:pt>
                <c:pt idx="17">
                  <c:v>0.39016795463113296</c:v>
                </c:pt>
                <c:pt idx="18">
                  <c:v>0.406874066325145</c:v>
                </c:pt>
                <c:pt idx="19">
                  <c:v>0.4230778047292571</c:v>
                </c:pt>
                <c:pt idx="20">
                  <c:v>0.43880091366747648</c:v>
                </c:pt>
                <c:pt idx="21">
                  <c:v>0.45406392471113671</c:v>
                </c:pt>
                <c:pt idx="22">
                  <c:v>0.46888623917370575</c:v>
                </c:pt>
                <c:pt idx="23">
                  <c:v>0.48328620362456992</c:v>
                </c:pt>
                <c:pt idx="24">
                  <c:v>0.49728117950527839</c:v>
                </c:pt>
                <c:pt idx="25">
                  <c:v>0.51088760737299665</c:v>
                </c:pt>
                <c:pt idx="26">
                  <c:v>0.52412106624371746</c:v>
                </c:pt>
                <c:pt idx="27">
                  <c:v>0.53699632846128298</c:v>
                </c:pt>
                <c:pt idx="28">
                  <c:v>0.54952741047683962</c:v>
                </c:pt>
                <c:pt idx="29">
                  <c:v>0.5617276198863409</c:v>
                </c:pt>
                <c:pt idx="30">
                  <c:v>0.57360959904064857</c:v>
                </c:pt>
                <c:pt idx="31">
                  <c:v>0.58518536551318323</c:v>
                </c:pt>
                <c:pt idx="32">
                  <c:v>0.5964663496835495</c:v>
                </c:pt>
                <c:pt idx="33">
                  <c:v>0.6074634296717536</c:v>
                </c:pt>
                <c:pt idx="34">
                  <c:v>0.61818696383626504</c:v>
                </c:pt>
                <c:pt idx="35">
                  <c:v>0.62864682102992964</c:v>
                </c:pt>
                <c:pt idx="36">
                  <c:v>0.63885240879043692</c:v>
                </c:pt>
                <c:pt idx="37">
                  <c:v>0.64881269962643462</c:v>
                </c:pt>
                <c:pt idx="38">
                  <c:v>0.6585362555462968</c:v>
                </c:pt>
                <c:pt idx="39">
                  <c:v>0.66803125096383043</c:v>
                </c:pt>
                <c:pt idx="40">
                  <c:v>0.67730549410369645</c:v>
                </c:pt>
                <c:pt idx="41">
                  <c:v>0.68636644701890726</c:v>
                </c:pt>
                <c:pt idx="42">
                  <c:v>0.69522124432331844</c:v>
                </c:pt>
                <c:pt idx="43">
                  <c:v>0.70387671073347413</c:v>
                </c:pt>
                <c:pt idx="44">
                  <c:v>0.71233937750638587</c:v>
                </c:pt>
                <c:pt idx="45">
                  <c:v>0.72061549785276224</c:v>
                </c:pt>
                <c:pt idx="46">
                  <c:v>0.72871106139877284</c:v>
                </c:pt>
                <c:pt idx="47">
                  <c:v>0.73663180776358428</c:v>
                </c:pt>
                <c:pt idx="48">
                  <c:v>0.7443832393145603</c:v>
                </c:pt>
                <c:pt idx="49">
                  <c:v>0.75197063315716495</c:v>
                </c:pt>
                <c:pt idx="50">
                  <c:v>0.75939905241215011</c:v>
                </c:pt>
                <c:pt idx="51">
                  <c:v>0.76667335682856375</c:v>
                </c:pt>
                <c:pt idx="52">
                  <c:v>0.77379821277738681</c:v>
                </c:pt>
                <c:pt idx="53">
                  <c:v>0.78077810266722558</c:v>
                </c:pt>
                <c:pt idx="54">
                  <c:v>0.78761733382035737</c:v>
                </c:pt>
                <c:pt idx="55">
                  <c:v>0.79432004684458413</c:v>
                </c:pt>
                <c:pt idx="56">
                  <c:v>0.80089022353372619</c:v>
                </c:pt>
                <c:pt idx="57">
                  <c:v>0.80733169432718399</c:v>
                </c:pt>
                <c:pt idx="58">
                  <c:v>0.81364814535678931</c:v>
                </c:pt>
                <c:pt idx="59">
                  <c:v>0.81984312510713198</c:v>
                </c:pt>
                <c:pt idx="60">
                  <c:v>0.82592005071368435</c:v>
                </c:pt>
                <c:pt idx="61">
                  <c:v>0.83188221392131856</c:v>
                </c:pt>
                <c:pt idx="62">
                  <c:v>0.8377327867242288</c:v>
                </c:pt>
                <c:pt idx="63">
                  <c:v>0.84347482670680829</c:v>
                </c:pt>
                <c:pt idx="64">
                  <c:v>0.84911128210367803</c:v>
                </c:pt>
                <c:pt idx="65">
                  <c:v>0.85464499659582116</c:v>
                </c:pt>
                <c:pt idx="66">
                  <c:v>0.86007871385862067</c:v>
                </c:pt>
                <c:pt idx="67">
                  <c:v>0.86541508187653848</c:v>
                </c:pt>
                <c:pt idx="68">
                  <c:v>0.87065665703818351</c:v>
                </c:pt>
                <c:pt idx="69">
                  <c:v>0.87580590802460656</c:v>
                </c:pt>
                <c:pt idx="70">
                  <c:v>0.88086521950281638</c:v>
                </c:pt>
                <c:pt idx="71">
                  <c:v>0.88583689563572121</c:v>
                </c:pt>
                <c:pt idx="72">
                  <c:v>0.89072316341898317</c:v>
                </c:pt>
                <c:pt idx="73">
                  <c:v>0.89552617585459005</c:v>
                </c:pt>
                <c:pt idx="74">
                  <c:v>0.90024801497032769</c:v>
                </c:pt>
                <c:pt idx="75">
                  <c:v>0.90489069469375205</c:v>
                </c:pt>
                <c:pt idx="76">
                  <c:v>0.90945616358871995</c:v>
                </c:pt>
                <c:pt idx="77">
                  <c:v>0.91394630746203676</c:v>
                </c:pt>
                <c:pt idx="78">
                  <c:v>0.91836295184730343</c:v>
                </c:pt>
                <c:pt idx="79">
                  <c:v>0.92270786437262142</c:v>
                </c:pt>
                <c:pt idx="80">
                  <c:v>0.92698275701839461</c:v>
                </c:pt>
                <c:pt idx="81">
                  <c:v>0.93118928827109992</c:v>
                </c:pt>
                <c:pt idx="82">
                  <c:v>0.93532906517853664</c:v>
                </c:pt>
                <c:pt idx="83">
                  <c:v>0.93940364531174048</c:v>
                </c:pt>
                <c:pt idx="84">
                  <c:v>0.94341453863843794</c:v>
                </c:pt>
                <c:pt idx="85">
                  <c:v>0.94736320931263163</c:v>
                </c:pt>
                <c:pt idx="86">
                  <c:v>0.95125107738463366</c:v>
                </c:pt>
                <c:pt idx="87">
                  <c:v>0.95507952043562072</c:v>
                </c:pt>
                <c:pt idx="88">
                  <c:v>0.9588498751405401</c:v>
                </c:pt>
                <c:pt idx="89">
                  <c:v>0.96256343876298789</c:v>
                </c:pt>
                <c:pt idx="90">
                  <c:v>0.96622147058546315</c:v>
                </c:pt>
                <c:pt idx="91">
                  <c:v>0.96982519327821404</c:v>
                </c:pt>
                <c:pt idx="92">
                  <c:v>0.97337579420971565</c:v>
                </c:pt>
                <c:pt idx="93">
                  <c:v>0.97687442670164215</c:v>
                </c:pt>
                <c:pt idx="94">
                  <c:v>0.98032221123104046</c:v>
                </c:pt>
                <c:pt idx="95">
                  <c:v>0.98372023658226537</c:v>
                </c:pt>
                <c:pt idx="96">
                  <c:v>0.98706956095109277</c:v>
                </c:pt>
                <c:pt idx="97">
                  <c:v>0.99037121300329967</c:v>
                </c:pt>
                <c:pt idx="98">
                  <c:v>0.99362619288987075</c:v>
                </c:pt>
                <c:pt idx="99">
                  <c:v>0.99683547322088206</c:v>
                </c:pt>
                <c:pt idx="100">
                  <c:v>1.0000000000000002</c:v>
                </c:pt>
              </c:numCache>
            </c:numRef>
          </c:yVal>
          <c:smooth val="1"/>
          <c:extLst>
            <c:ext xmlns:c16="http://schemas.microsoft.com/office/drawing/2014/chart" uri="{C3380CC4-5D6E-409C-BE32-E72D297353CC}">
              <c16:uniqueId val="{00000002-9624-45A9-838D-AB0B638CA79A}"/>
            </c:ext>
          </c:extLst>
        </c:ser>
        <c:dLbls>
          <c:showLegendKey val="0"/>
          <c:showVal val="0"/>
          <c:showCatName val="0"/>
          <c:showSerName val="0"/>
          <c:showPercent val="0"/>
          <c:showBubbleSize val="0"/>
        </c:dLbls>
        <c:axId val="-478126784"/>
        <c:axId val="-478122976"/>
      </c:scatterChart>
      <c:valAx>
        <c:axId val="-478126784"/>
        <c:scaling>
          <c:orientation val="minMax"/>
          <c:max val="1"/>
        </c:scaling>
        <c:delete val="0"/>
        <c:axPos val="b"/>
        <c:title>
          <c:tx>
            <c:rich>
              <a:bodyPr/>
              <a:lstStyle/>
              <a:p>
                <a:pPr>
                  <a:defRPr/>
                </a:pPr>
                <a:r>
                  <a:rPr lang="en-US"/>
                  <a:t>gradiente poblacional por estratificador de equidad (acumulada)</a:t>
                </a:r>
              </a:p>
            </c:rich>
          </c:tx>
          <c:layout>
            <c:manualLayout>
              <c:xMode val="edge"/>
              <c:yMode val="edge"/>
              <c:x val="0.16786286863344024"/>
              <c:y val="0.93223611285491359"/>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478122976"/>
        <c:crosses val="autoZero"/>
        <c:crossBetween val="midCat"/>
        <c:majorUnit val="0.1"/>
        <c:minorUnit val="0.05"/>
      </c:valAx>
      <c:valAx>
        <c:axId val="-478122976"/>
        <c:scaling>
          <c:orientation val="minMax"/>
          <c:max val="1"/>
        </c:scaling>
        <c:delete val="0"/>
        <c:axPos val="l"/>
        <c:title>
          <c:tx>
            <c:rich>
              <a:bodyPr/>
              <a:lstStyle/>
              <a:p>
                <a:pPr>
                  <a:defRPr/>
                </a:pPr>
                <a:r>
                  <a:rPr lang="en-US"/>
                  <a:t>carga de enfermedad (acumulada)</a:t>
                </a:r>
              </a:p>
            </c:rich>
          </c:tx>
          <c:layout>
            <c:manualLayout>
              <c:xMode val="edge"/>
              <c:yMode val="edge"/>
              <c:x val="1.7350593146710235E-2"/>
              <c:y val="0.2680221692106254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478126784"/>
        <c:crosses val="autoZero"/>
        <c:crossBetween val="midCat"/>
        <c:majorUnit val="0.1"/>
        <c:minorUnit val="0.05"/>
      </c:valAx>
      <c:spPr>
        <a:noFill/>
        <a:ln w="25400">
          <a:solidFill>
            <a:schemeClr val="bg1">
              <a:lumMod val="85000"/>
            </a:schemeClr>
          </a:solidFill>
        </a:ln>
      </c:spPr>
    </c:plotArea>
    <c:legend>
      <c:legendPos val="t"/>
      <c:legendEntry>
        <c:idx val="1"/>
        <c:delete val="1"/>
      </c:legendEntry>
      <c:overlay val="0"/>
      <c:spPr>
        <a:ln>
          <a:solidFill>
            <a:schemeClr val="bg1">
              <a:lumMod val="65000"/>
            </a:schemeClr>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8279113413958"/>
          <c:y val="0.11015130407087784"/>
          <c:w val="0.80230065171662113"/>
          <c:h val="0.75162066307187236"/>
        </c:manualLayout>
      </c:layout>
      <c:scatterChart>
        <c:scatterStyle val="lineMarker"/>
        <c:varyColors val="0"/>
        <c:ser>
          <c:idx val="0"/>
          <c:order val="0"/>
          <c:tx>
            <c:v>equidistribución</c:v>
          </c:tx>
          <c:spPr>
            <a:ln w="12700">
              <a:solidFill>
                <a:schemeClr val="tx1">
                  <a:lumMod val="50000"/>
                  <a:lumOff val="50000"/>
                </a:schemeClr>
              </a:solidFill>
              <a:prstDash val="solid"/>
            </a:ln>
          </c:spPr>
          <c:marker>
            <c:symbol val="none"/>
          </c:marker>
          <c:xVal>
            <c:numRef>
              <c:f>'Dos Curvas'!$C$15:$C$47</c:f>
              <c:numCache>
                <c:formatCode>0.000</c:formatCode>
                <c:ptCount val="33"/>
                <c:pt idx="0">
                  <c:v>0</c:v>
                </c:pt>
                <c:pt idx="1">
                  <c:v>1.0781226908106144E-2</c:v>
                </c:pt>
                <c:pt idx="2">
                  <c:v>2.6586482340756504E-2</c:v>
                </c:pt>
                <c:pt idx="3">
                  <c:v>3.4735295910129416E-2</c:v>
                </c:pt>
                <c:pt idx="4">
                  <c:v>4.0987317348120819E-2</c:v>
                </c:pt>
                <c:pt idx="5">
                  <c:v>9.1297508819603329E-2</c:v>
                </c:pt>
                <c:pt idx="6">
                  <c:v>9.825737554399594E-2</c:v>
                </c:pt>
                <c:pt idx="7">
                  <c:v>0.10891937705711376</c:v>
                </c:pt>
                <c:pt idx="8">
                  <c:v>0.1094784296791038</c:v>
                </c:pt>
                <c:pt idx="9">
                  <c:v>0.32160137348503021</c:v>
                </c:pt>
                <c:pt idx="10">
                  <c:v>0.32845641396259267</c:v>
                </c:pt>
                <c:pt idx="11">
                  <c:v>0.38796700000000001</c:v>
                </c:pt>
                <c:pt idx="12">
                  <c:v>0.45147163750151353</c:v>
                </c:pt>
                <c:pt idx="13">
                  <c:v>0.46205062284287191</c:v>
                </c:pt>
                <c:pt idx="14">
                  <c:v>0.47749795612410684</c:v>
                </c:pt>
                <c:pt idx="15">
                  <c:v>0.47783560699056776</c:v>
                </c:pt>
                <c:pt idx="16">
                  <c:v>0.50889295897983255</c:v>
                </c:pt>
                <c:pt idx="17">
                  <c:v>0.51380293970424629</c:v>
                </c:pt>
                <c:pt idx="18">
                  <c:v>0.54470008449303831</c:v>
                </c:pt>
                <c:pt idx="19">
                  <c:v>0.54550638653139916</c:v>
                </c:pt>
                <c:pt idx="20">
                  <c:v>0.54569744871191961</c:v>
                </c:pt>
                <c:pt idx="21">
                  <c:v>0.54943106880373671</c:v>
                </c:pt>
                <c:pt idx="22">
                  <c:v>0.55091081080722981</c:v>
                </c:pt>
                <c:pt idx="23">
                  <c:v>0.55464318756885922</c:v>
                </c:pt>
                <c:pt idx="24">
                  <c:v>0.59881916477760966</c:v>
                </c:pt>
                <c:pt idx="25">
                  <c:v>0.61660105448980984</c:v>
                </c:pt>
                <c:pt idx="26">
                  <c:v>0.62859805780776423</c:v>
                </c:pt>
                <c:pt idx="27">
                  <c:v>0.63158482835377439</c:v>
                </c:pt>
                <c:pt idx="28">
                  <c:v>0.63195942326996735</c:v>
                </c:pt>
                <c:pt idx="29">
                  <c:v>0.63205155761356768</c:v>
                </c:pt>
                <c:pt idx="30">
                  <c:v>0.86921300000000001</c:v>
                </c:pt>
                <c:pt idx="31">
                  <c:v>0.96406895522842317</c:v>
                </c:pt>
                <c:pt idx="32">
                  <c:v>1</c:v>
                </c:pt>
              </c:numCache>
            </c:numRef>
          </c:xVal>
          <c:yVal>
            <c:numRef>
              <c:f>'Dos Curvas'!$C$15:$C$47</c:f>
              <c:numCache>
                <c:formatCode>0.000</c:formatCode>
                <c:ptCount val="33"/>
                <c:pt idx="0">
                  <c:v>0</c:v>
                </c:pt>
                <c:pt idx="1">
                  <c:v>1.0781226908106144E-2</c:v>
                </c:pt>
                <c:pt idx="2">
                  <c:v>2.6586482340756504E-2</c:v>
                </c:pt>
                <c:pt idx="3">
                  <c:v>3.4735295910129416E-2</c:v>
                </c:pt>
                <c:pt idx="4">
                  <c:v>4.0987317348120819E-2</c:v>
                </c:pt>
                <c:pt idx="5">
                  <c:v>9.1297508819603329E-2</c:v>
                </c:pt>
                <c:pt idx="6">
                  <c:v>9.825737554399594E-2</c:v>
                </c:pt>
                <c:pt idx="7">
                  <c:v>0.10891937705711376</c:v>
                </c:pt>
                <c:pt idx="8">
                  <c:v>0.1094784296791038</c:v>
                </c:pt>
                <c:pt idx="9">
                  <c:v>0.32160137348503021</c:v>
                </c:pt>
                <c:pt idx="10">
                  <c:v>0.32845641396259267</c:v>
                </c:pt>
                <c:pt idx="11">
                  <c:v>0.38796700000000001</c:v>
                </c:pt>
                <c:pt idx="12">
                  <c:v>0.45147163750151353</c:v>
                </c:pt>
                <c:pt idx="13">
                  <c:v>0.46205062284287191</c:v>
                </c:pt>
                <c:pt idx="14">
                  <c:v>0.47749795612410684</c:v>
                </c:pt>
                <c:pt idx="15">
                  <c:v>0.47783560699056776</c:v>
                </c:pt>
                <c:pt idx="16">
                  <c:v>0.50889295897983255</c:v>
                </c:pt>
                <c:pt idx="17">
                  <c:v>0.51380293970424629</c:v>
                </c:pt>
                <c:pt idx="18">
                  <c:v>0.54470008449303831</c:v>
                </c:pt>
                <c:pt idx="19">
                  <c:v>0.54550638653139916</c:v>
                </c:pt>
                <c:pt idx="20">
                  <c:v>0.54569744871191961</c:v>
                </c:pt>
                <c:pt idx="21">
                  <c:v>0.54943106880373671</c:v>
                </c:pt>
                <c:pt idx="22">
                  <c:v>0.55091081080722981</c:v>
                </c:pt>
                <c:pt idx="23">
                  <c:v>0.55464318756885922</c:v>
                </c:pt>
                <c:pt idx="24">
                  <c:v>0.59881916477760966</c:v>
                </c:pt>
                <c:pt idx="25">
                  <c:v>0.61660105448980984</c:v>
                </c:pt>
                <c:pt idx="26">
                  <c:v>0.62859805780776423</c:v>
                </c:pt>
                <c:pt idx="27">
                  <c:v>0.63158482835377439</c:v>
                </c:pt>
                <c:pt idx="28">
                  <c:v>0.63195942326996735</c:v>
                </c:pt>
                <c:pt idx="29">
                  <c:v>0.63205155761356768</c:v>
                </c:pt>
                <c:pt idx="30">
                  <c:v>0.86921300000000001</c:v>
                </c:pt>
                <c:pt idx="31">
                  <c:v>0.96406895522842317</c:v>
                </c:pt>
                <c:pt idx="32">
                  <c:v>1</c:v>
                </c:pt>
              </c:numCache>
            </c:numRef>
          </c:yVal>
          <c:smooth val="0"/>
          <c:extLst>
            <c:ext xmlns:c16="http://schemas.microsoft.com/office/drawing/2014/chart" uri="{C3380CC4-5D6E-409C-BE32-E72D297353CC}">
              <c16:uniqueId val="{00000000-95A6-4F09-8C9F-8AD605D1FE60}"/>
            </c:ext>
          </c:extLst>
        </c:ser>
        <c:ser>
          <c:idx val="1"/>
          <c:order val="1"/>
          <c:tx>
            <c:v>dots1</c:v>
          </c:tx>
          <c:spPr>
            <a:ln w="28575">
              <a:noFill/>
            </a:ln>
          </c:spPr>
          <c:marker>
            <c:symbol val="circle"/>
            <c:size val="3"/>
            <c:spPr>
              <a:solidFill>
                <a:schemeClr val="bg1"/>
              </a:solidFill>
              <a:ln>
                <a:solidFill>
                  <a:srgbClr val="FF9999"/>
                </a:solidFill>
                <a:prstDash val="solid"/>
              </a:ln>
            </c:spPr>
          </c:marker>
          <c:xVal>
            <c:numRef>
              <c:f>'Dos Curvas'!$C$15:$C$47</c:f>
              <c:numCache>
                <c:formatCode>0.000</c:formatCode>
                <c:ptCount val="33"/>
                <c:pt idx="0">
                  <c:v>0</c:v>
                </c:pt>
                <c:pt idx="1">
                  <c:v>1.0781226908106144E-2</c:v>
                </c:pt>
                <c:pt idx="2">
                  <c:v>2.6586482340756504E-2</c:v>
                </c:pt>
                <c:pt idx="3">
                  <c:v>3.4735295910129416E-2</c:v>
                </c:pt>
                <c:pt idx="4">
                  <c:v>4.0987317348120819E-2</c:v>
                </c:pt>
                <c:pt idx="5">
                  <c:v>9.1297508819603329E-2</c:v>
                </c:pt>
                <c:pt idx="6">
                  <c:v>9.825737554399594E-2</c:v>
                </c:pt>
                <c:pt idx="7">
                  <c:v>0.10891937705711376</c:v>
                </c:pt>
                <c:pt idx="8">
                  <c:v>0.1094784296791038</c:v>
                </c:pt>
                <c:pt idx="9">
                  <c:v>0.32160137348503021</c:v>
                </c:pt>
                <c:pt idx="10">
                  <c:v>0.32845641396259267</c:v>
                </c:pt>
                <c:pt idx="11">
                  <c:v>0.38796700000000001</c:v>
                </c:pt>
                <c:pt idx="12">
                  <c:v>0.45147163750151353</c:v>
                </c:pt>
                <c:pt idx="13">
                  <c:v>0.46205062284287191</c:v>
                </c:pt>
                <c:pt idx="14">
                  <c:v>0.47749795612410684</c:v>
                </c:pt>
                <c:pt idx="15">
                  <c:v>0.47783560699056776</c:v>
                </c:pt>
                <c:pt idx="16">
                  <c:v>0.50889295897983255</c:v>
                </c:pt>
                <c:pt idx="17">
                  <c:v>0.51380293970424629</c:v>
                </c:pt>
                <c:pt idx="18">
                  <c:v>0.54470008449303831</c:v>
                </c:pt>
                <c:pt idx="19">
                  <c:v>0.54550638653139916</c:v>
                </c:pt>
                <c:pt idx="20">
                  <c:v>0.54569744871191961</c:v>
                </c:pt>
                <c:pt idx="21">
                  <c:v>0.54943106880373671</c:v>
                </c:pt>
                <c:pt idx="22">
                  <c:v>0.55091081080722981</c:v>
                </c:pt>
                <c:pt idx="23">
                  <c:v>0.55464318756885922</c:v>
                </c:pt>
                <c:pt idx="24">
                  <c:v>0.59881916477760966</c:v>
                </c:pt>
                <c:pt idx="25">
                  <c:v>0.61660105448980984</c:v>
                </c:pt>
                <c:pt idx="26">
                  <c:v>0.62859805780776423</c:v>
                </c:pt>
                <c:pt idx="27">
                  <c:v>0.63158482835377439</c:v>
                </c:pt>
                <c:pt idx="28">
                  <c:v>0.63195942326996735</c:v>
                </c:pt>
                <c:pt idx="29">
                  <c:v>0.63205155761356768</c:v>
                </c:pt>
                <c:pt idx="30">
                  <c:v>0.86921300000000001</c:v>
                </c:pt>
                <c:pt idx="31">
                  <c:v>0.96406895522842317</c:v>
                </c:pt>
                <c:pt idx="32">
                  <c:v>1</c:v>
                </c:pt>
              </c:numCache>
            </c:numRef>
          </c:xVal>
          <c:yVal>
            <c:numRef>
              <c:f>'Dos Curvas'!$D$15:$D$47</c:f>
              <c:numCache>
                <c:formatCode>0.000</c:formatCode>
                <c:ptCount val="33"/>
                <c:pt idx="0">
                  <c:v>0</c:v>
                </c:pt>
                <c:pt idx="1">
                  <c:v>0.12905965713528481</c:v>
                </c:pt>
                <c:pt idx="2">
                  <c:v>0.16520987772773119</c:v>
                </c:pt>
                <c:pt idx="3">
                  <c:v>0.18765937256768961</c:v>
                </c:pt>
                <c:pt idx="4">
                  <c:v>0.19672898652405274</c:v>
                </c:pt>
                <c:pt idx="5">
                  <c:v>0.25884621351346215</c:v>
                </c:pt>
                <c:pt idx="6">
                  <c:v>0.26780202779152129</c:v>
                </c:pt>
                <c:pt idx="7">
                  <c:v>0.30036591491873621</c:v>
                </c:pt>
                <c:pt idx="8">
                  <c:v>0.30183400621460571</c:v>
                </c:pt>
                <c:pt idx="9">
                  <c:v>0.59285744996725931</c:v>
                </c:pt>
                <c:pt idx="10">
                  <c:v>0.60633386469823969</c:v>
                </c:pt>
                <c:pt idx="11">
                  <c:v>0.65544000000000002</c:v>
                </c:pt>
                <c:pt idx="12">
                  <c:v>0.67621875032121803</c:v>
                </c:pt>
                <c:pt idx="13">
                  <c:v>0.69834360903071357</c:v>
                </c:pt>
                <c:pt idx="14">
                  <c:v>0.71284041990582536</c:v>
                </c:pt>
                <c:pt idx="15">
                  <c:v>0.71387257200052812</c:v>
                </c:pt>
                <c:pt idx="16">
                  <c:v>0.7568243875879952</c:v>
                </c:pt>
                <c:pt idx="17">
                  <c:v>0.75783258910854645</c:v>
                </c:pt>
                <c:pt idx="18">
                  <c:v>0.78216427761685148</c:v>
                </c:pt>
                <c:pt idx="19">
                  <c:v>0.78569599820505065</c:v>
                </c:pt>
                <c:pt idx="20">
                  <c:v>0.78611905173299323</c:v>
                </c:pt>
                <c:pt idx="21">
                  <c:v>0.78868449301310917</c:v>
                </c:pt>
                <c:pt idx="22">
                  <c:v>0.79232839463113658</c:v>
                </c:pt>
                <c:pt idx="23">
                  <c:v>0.79329916246932186</c:v>
                </c:pt>
                <c:pt idx="24">
                  <c:v>0.82400607541278981</c:v>
                </c:pt>
                <c:pt idx="25">
                  <c:v>0.82400607541278981</c:v>
                </c:pt>
                <c:pt idx="26">
                  <c:v>0.83942532649258228</c:v>
                </c:pt>
                <c:pt idx="27">
                  <c:v>0.84566844239994043</c:v>
                </c:pt>
                <c:pt idx="28">
                  <c:v>0.84636042183943194</c:v>
                </c:pt>
                <c:pt idx="29">
                  <c:v>0.84652273646244525</c:v>
                </c:pt>
                <c:pt idx="30">
                  <c:v>0.94445000000000001</c:v>
                </c:pt>
                <c:pt idx="31">
                  <c:v>0.99625635887619057</c:v>
                </c:pt>
                <c:pt idx="32">
                  <c:v>1.0000000000000004</c:v>
                </c:pt>
              </c:numCache>
            </c:numRef>
          </c:yVal>
          <c:smooth val="0"/>
          <c:extLst>
            <c:ext xmlns:c16="http://schemas.microsoft.com/office/drawing/2014/chart" uri="{C3380CC4-5D6E-409C-BE32-E72D297353CC}">
              <c16:uniqueId val="{00000001-95A6-4F09-8C9F-8AD605D1FE60}"/>
            </c:ext>
          </c:extLst>
        </c:ser>
        <c:ser>
          <c:idx val="2"/>
          <c:order val="2"/>
          <c:tx>
            <c:v>año 1</c:v>
          </c:tx>
          <c:spPr>
            <a:ln w="12700">
              <a:solidFill>
                <a:srgbClr val="FF0000"/>
              </a:solidFill>
              <a:prstDash val="solid"/>
            </a:ln>
          </c:spPr>
          <c:marker>
            <c:symbol val="none"/>
          </c:marker>
          <c:xVal>
            <c:numRef>
              <c:f>'Dos Curvas'!$D$60:$D$160</c:f>
              <c:numCache>
                <c:formatCode>0.00</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'Dos Curvas'!$E$60:$E$160</c:f>
              <c:numCache>
                <c:formatCode>0.000000</c:formatCode>
                <c:ptCount val="101"/>
                <c:pt idx="0">
                  <c:v>0</c:v>
                </c:pt>
                <c:pt idx="1">
                  <c:v>3.0342252118155996E-2</c:v>
                </c:pt>
                <c:pt idx="2">
                  <c:v>5.9497394827380118E-2</c:v>
                </c:pt>
                <c:pt idx="3">
                  <c:v>8.7531430608224214E-2</c:v>
                </c:pt>
                <c:pt idx="4">
                  <c:v>0.11450567962372987</c:v>
                </c:pt>
                <c:pt idx="5">
                  <c:v>0.14047717968310428</c:v>
                </c:pt>
                <c:pt idx="6">
                  <c:v>0.16549904653101655</c:v>
                </c:pt>
                <c:pt idx="7">
                  <c:v>0.18962079892078043</c:v>
                </c:pt>
                <c:pt idx="8">
                  <c:v>0.21288865237229881</c:v>
                </c:pt>
                <c:pt idx="9">
                  <c:v>0.23534578503473486</c:v>
                </c:pt>
                <c:pt idx="10">
                  <c:v>0.25703257865805607</c:v>
                </c:pt>
                <c:pt idx="11">
                  <c:v>0.27798683731728135</c:v>
                </c:pt>
                <c:pt idx="12">
                  <c:v>0.29824398622042703</c:v>
                </c:pt>
                <c:pt idx="13">
                  <c:v>0.3178372526589841</c:v>
                </c:pt>
                <c:pt idx="14">
                  <c:v>0.33679783092250543</c:v>
                </c:pt>
                <c:pt idx="15">
                  <c:v>0.35515503279170835</c:v>
                </c:pt>
                <c:pt idx="16">
                  <c:v>0.37293642504320407</c:v>
                </c:pt>
                <c:pt idx="17">
                  <c:v>0.39016795524009801</c:v>
                </c:pt>
                <c:pt idx="18">
                  <c:v>0.40687406694317868</c:v>
                </c:pt>
                <c:pt idx="19">
                  <c:v>0.42307780535472739</c:v>
                </c:pt>
                <c:pt idx="20">
                  <c:v>0.43880091429888102</c:v>
                </c:pt>
                <c:pt idx="21">
                  <c:v>0.45406392534709178</c:v>
                </c:pt>
                <c:pt idx="22">
                  <c:v>0.46888623981293648</c:v>
                </c:pt>
                <c:pt idx="23">
                  <c:v>0.48328620426590291</c:v>
                </c:pt>
                <c:pt idx="24">
                  <c:v>0.49728118014763212</c:v>
                </c:pt>
                <c:pt idx="25">
                  <c:v>0.51088760801537525</c:v>
                </c:pt>
                <c:pt idx="26">
                  <c:v>0.52412106688520355</c:v>
                </c:pt>
                <c:pt idx="27">
                  <c:v>0.53699632910103234</c:v>
                </c:pt>
                <c:pt idx="28">
                  <c:v>0.5495274111140751</c:v>
                </c:pt>
                <c:pt idx="29">
                  <c:v>0.56172762052034686</c:v>
                </c:pt>
                <c:pt idx="30">
                  <c:v>0.57360959967076686</c:v>
                </c:pt>
                <c:pt idx="31">
                  <c:v>0.58518536613880878</c:v>
                </c:pt>
                <c:pt idx="32">
                  <c:v>0.59646635030412576</c:v>
                </c:pt>
                <c:pt idx="33">
                  <c:v>0.60746343028677019</c:v>
                </c:pt>
                <c:pt idx="34">
                  <c:v>0.61818696444525312</c:v>
                </c:pt>
                <c:pt idx="35">
                  <c:v>0.62864682163245944</c:v>
                </c:pt>
                <c:pt idx="36">
                  <c:v>0.63885240938611454</c:v>
                </c:pt>
                <c:pt idx="37">
                  <c:v>0.64881270021489978</c:v>
                </c:pt>
                <c:pt idx="38">
                  <c:v>0.65853625612722022</c:v>
                </c:pt>
                <c:pt idx="39">
                  <c:v>0.66803125153691145</c:v>
                </c:pt>
                <c:pt idx="40">
                  <c:v>0.67730549466866141</c:v>
                </c:pt>
                <c:pt idx="41">
                  <c:v>0.68636644757550713</c:v>
                </c:pt>
                <c:pt idx="42">
                  <c:v>0.69522124487132697</c:v>
                </c:pt>
                <c:pt idx="43">
                  <c:v>0.70387671127268692</c:v>
                </c:pt>
                <c:pt idx="44">
                  <c:v>0.71233937803661851</c:v>
                </c:pt>
                <c:pt idx="45">
                  <c:v>0.72061549837384808</c:v>
                </c:pt>
                <c:pt idx="46">
                  <c:v>0.72871106191056279</c:v>
                </c:pt>
                <c:pt idx="47">
                  <c:v>0.73663180826594499</c:v>
                </c:pt>
                <c:pt idx="48">
                  <c:v>0.7443832398073732</c:v>
                </c:pt>
                <c:pt idx="49">
                  <c:v>0.7519706336403259</c:v>
                </c:pt>
                <c:pt idx="50">
                  <c:v>0.75939905288556719</c:v>
                </c:pt>
                <c:pt idx="51">
                  <c:v>0.76667335729215691</c:v>
                </c:pt>
                <c:pt idx="52">
                  <c:v>0.77379821323108711</c:v>
                </c:pt>
                <c:pt idx="53">
                  <c:v>0.78077810311097451</c:v>
                </c:pt>
                <c:pt idx="54">
                  <c:v>0.78761733425410596</c:v>
                </c:pt>
                <c:pt idx="55">
                  <c:v>0.79432004726829242</c:v>
                </c:pt>
                <c:pt idx="56">
                  <c:v>0.80089022394736187</c:v>
                </c:pt>
                <c:pt idx="57">
                  <c:v>0.8073316947307233</c:v>
                </c:pt>
                <c:pt idx="58">
                  <c:v>0.81364814575021482</c:v>
                </c:pt>
                <c:pt idx="59">
                  <c:v>0.81984312549043314</c:v>
                </c:pt>
                <c:pt idx="60">
                  <c:v>0.82592005108685707</c:v>
                </c:pt>
                <c:pt idx="61">
                  <c:v>0.83188221428436426</c:v>
                </c:pt>
                <c:pt idx="62">
                  <c:v>0.83773278707715426</c:v>
                </c:pt>
                <c:pt idx="63">
                  <c:v>0.84347482704962484</c:v>
                </c:pt>
                <c:pt idx="64">
                  <c:v>0.84911128243640199</c:v>
                </c:pt>
                <c:pt idx="65">
                  <c:v>0.85464499691847273</c:v>
                </c:pt>
                <c:pt idx="66">
                  <c:v>0.86007871417122406</c:v>
                </c:pt>
                <c:pt idx="67">
                  <c:v>0.86541508217912144</c:v>
                </c:pt>
                <c:pt idx="68">
                  <c:v>0.87065665733077735</c:v>
                </c:pt>
                <c:pt idx="69">
                  <c:v>0.87580590830724581</c:v>
                </c:pt>
                <c:pt idx="70">
                  <c:v>0.88086521977553756</c:v>
                </c:pt>
                <c:pt idx="71">
                  <c:v>0.88583689589856429</c:v>
                </c:pt>
                <c:pt idx="72">
                  <c:v>0.89072316367199011</c:v>
                </c:pt>
                <c:pt idx="73">
                  <c:v>0.89552617609780527</c:v>
                </c:pt>
                <c:pt idx="74">
                  <c:v>0.9002480152037976</c:v>
                </c:pt>
                <c:pt idx="75">
                  <c:v>0.90489069491752461</c:v>
                </c:pt>
                <c:pt idx="76">
                  <c:v>0.90945616380284577</c:v>
                </c:pt>
                <c:pt idx="77">
                  <c:v>0.9139463076665667</c:v>
                </c:pt>
                <c:pt idx="78">
                  <c:v>0.91836295204229057</c:v>
                </c:pt>
                <c:pt idx="79">
                  <c:v>0.92270786455811971</c:v>
                </c:pt>
                <c:pt idx="80">
                  <c:v>0.92698275719445944</c:v>
                </c:pt>
                <c:pt idx="81">
                  <c:v>0.93118928843778781</c:v>
                </c:pt>
                <c:pt idx="82">
                  <c:v>0.93532906533590487</c:v>
                </c:pt>
                <c:pt idx="83">
                  <c:v>0.93940364545984678</c:v>
                </c:pt>
                <c:pt idx="84">
                  <c:v>0.9434145387773416</c:v>
                </c:pt>
                <c:pt idx="85">
                  <c:v>0.94736320944239227</c:v>
                </c:pt>
                <c:pt idx="86">
                  <c:v>0.95125107750531146</c:v>
                </c:pt>
                <c:pt idx="87">
                  <c:v>0.95507952054727574</c:v>
                </c:pt>
                <c:pt idx="88">
                  <c:v>0.95884987524323384</c:v>
                </c:pt>
                <c:pt idx="89">
                  <c:v>0.96256343885678186</c:v>
                </c:pt>
                <c:pt idx="90">
                  <c:v>0.96622147067041908</c:v>
                </c:pt>
                <c:pt idx="91">
                  <c:v>0.96982519335439366</c:v>
                </c:pt>
                <c:pt idx="92">
                  <c:v>0.97337579427718135</c:v>
                </c:pt>
                <c:pt idx="93">
                  <c:v>0.9768744267604561</c:v>
                </c:pt>
                <c:pt idx="94">
                  <c:v>0.98032221128126529</c:v>
                </c:pt>
                <c:pt idx="95">
                  <c:v>0.98372023662396313</c:v>
                </c:pt>
                <c:pt idx="96">
                  <c:v>0.98706956098432652</c:v>
                </c:pt>
                <c:pt idx="97">
                  <c:v>0.99037121302813136</c:v>
                </c:pt>
                <c:pt idx="98">
                  <c:v>0.99362619290636267</c:v>
                </c:pt>
                <c:pt idx="99">
                  <c:v>0.99683547322909694</c:v>
                </c:pt>
                <c:pt idx="100">
                  <c:v>1</c:v>
                </c:pt>
              </c:numCache>
            </c:numRef>
          </c:yVal>
          <c:smooth val="1"/>
          <c:extLst>
            <c:ext xmlns:c16="http://schemas.microsoft.com/office/drawing/2014/chart" uri="{C3380CC4-5D6E-409C-BE32-E72D297353CC}">
              <c16:uniqueId val="{00000002-95A6-4F09-8C9F-8AD605D1FE60}"/>
            </c:ext>
          </c:extLst>
        </c:ser>
        <c:ser>
          <c:idx val="3"/>
          <c:order val="3"/>
          <c:tx>
            <c:v>dots2</c:v>
          </c:tx>
          <c:spPr>
            <a:ln>
              <a:noFill/>
            </a:ln>
          </c:spPr>
          <c:marker>
            <c:symbol val="circle"/>
            <c:size val="3"/>
            <c:spPr>
              <a:solidFill>
                <a:schemeClr val="bg1"/>
              </a:solidFill>
              <a:ln>
                <a:solidFill>
                  <a:srgbClr val="3399FF"/>
                </a:solidFill>
              </a:ln>
            </c:spPr>
          </c:marker>
          <c:xVal>
            <c:numRef>
              <c:f>'Dos Curvas'!$H$15:$H$47</c:f>
              <c:numCache>
                <c:formatCode>0.000</c:formatCode>
                <c:ptCount val="33"/>
                <c:pt idx="0">
                  <c:v>0</c:v>
                </c:pt>
                <c:pt idx="1">
                  <c:v>2.1095487246566385E-2</c:v>
                </c:pt>
                <c:pt idx="2">
                  <c:v>4.6541857423152394E-2</c:v>
                </c:pt>
                <c:pt idx="3">
                  <c:v>0.1013587311968607</c:v>
                </c:pt>
                <c:pt idx="4">
                  <c:v>0.16984139960758665</c:v>
                </c:pt>
                <c:pt idx="5">
                  <c:v>0.19037442773054283</c:v>
                </c:pt>
                <c:pt idx="6">
                  <c:v>0.23399771092217136</c:v>
                </c:pt>
                <c:pt idx="7">
                  <c:v>0.25897645519947682</c:v>
                </c:pt>
                <c:pt idx="8">
                  <c:v>0.28857750163505563</c:v>
                </c:pt>
                <c:pt idx="9">
                  <c:v>0.28857750163505563</c:v>
                </c:pt>
                <c:pt idx="10">
                  <c:v>0.28857750163505563</c:v>
                </c:pt>
                <c:pt idx="11">
                  <c:v>0.28857750163505563</c:v>
                </c:pt>
                <c:pt idx="12">
                  <c:v>0.28857750163505563</c:v>
                </c:pt>
                <c:pt idx="13">
                  <c:v>0.28857750163505563</c:v>
                </c:pt>
                <c:pt idx="14">
                  <c:v>0.28857750163505563</c:v>
                </c:pt>
                <c:pt idx="15">
                  <c:v>0.28857750163505563</c:v>
                </c:pt>
                <c:pt idx="16">
                  <c:v>0.28857750163505563</c:v>
                </c:pt>
                <c:pt idx="17">
                  <c:v>0.36157292347939834</c:v>
                </c:pt>
                <c:pt idx="18">
                  <c:v>0.40154022236756054</c:v>
                </c:pt>
                <c:pt idx="19">
                  <c:v>0.40862655330281233</c:v>
                </c:pt>
                <c:pt idx="20">
                  <c:v>0.47565892740353177</c:v>
                </c:pt>
                <c:pt idx="21">
                  <c:v>0.53215009810333558</c:v>
                </c:pt>
                <c:pt idx="22">
                  <c:v>0.55497874427730554</c:v>
                </c:pt>
                <c:pt idx="23">
                  <c:v>0.60513570961412699</c:v>
                </c:pt>
                <c:pt idx="24">
                  <c:v>0.60880150425114465</c:v>
                </c:pt>
                <c:pt idx="25">
                  <c:v>0.64917102681491179</c:v>
                </c:pt>
                <c:pt idx="26">
                  <c:v>0.6577632439502944</c:v>
                </c:pt>
                <c:pt idx="27">
                  <c:v>0.69317037279267502</c:v>
                </c:pt>
                <c:pt idx="28">
                  <c:v>0.70430019620667106</c:v>
                </c:pt>
                <c:pt idx="29">
                  <c:v>0.72597449313276652</c:v>
                </c:pt>
                <c:pt idx="30">
                  <c:v>0.95025179856115105</c:v>
                </c:pt>
                <c:pt idx="31">
                  <c:v>0.99585186396337477</c:v>
                </c:pt>
                <c:pt idx="32">
                  <c:v>0.99999999999999978</c:v>
                </c:pt>
              </c:numCache>
            </c:numRef>
          </c:xVal>
          <c:yVal>
            <c:numRef>
              <c:f>'Dos Curvas'!$I$15:$I$47</c:f>
              <c:numCache>
                <c:formatCode>0.000</c:formatCode>
                <c:ptCount val="33"/>
                <c:pt idx="0">
                  <c:v>0</c:v>
                </c:pt>
                <c:pt idx="1">
                  <c:v>3.086282145877808E-2</c:v>
                </c:pt>
                <c:pt idx="2">
                  <c:v>6.6051109390185617E-2</c:v>
                </c:pt>
                <c:pt idx="3">
                  <c:v>0.15613586855740988</c:v>
                </c:pt>
                <c:pt idx="4">
                  <c:v>0.23573931541688453</c:v>
                </c:pt>
                <c:pt idx="5">
                  <c:v>0.25672612313900267</c:v>
                </c:pt>
                <c:pt idx="6">
                  <c:v>0.29257086117189568</c:v>
                </c:pt>
                <c:pt idx="7">
                  <c:v>0.34713663333996458</c:v>
                </c:pt>
                <c:pt idx="8">
                  <c:v>0.37501890329218263</c:v>
                </c:pt>
                <c:pt idx="9">
                  <c:v>0.37501890329218263</c:v>
                </c:pt>
                <c:pt idx="10">
                  <c:v>0.37501890329218263</c:v>
                </c:pt>
                <c:pt idx="11">
                  <c:v>0.37501890329218263</c:v>
                </c:pt>
                <c:pt idx="12">
                  <c:v>0.37501890329218263</c:v>
                </c:pt>
                <c:pt idx="13">
                  <c:v>0.37501890329218263</c:v>
                </c:pt>
                <c:pt idx="14">
                  <c:v>0.37501890329218263</c:v>
                </c:pt>
                <c:pt idx="15">
                  <c:v>0.37501890329218263</c:v>
                </c:pt>
                <c:pt idx="16">
                  <c:v>0.37501890329218263</c:v>
                </c:pt>
                <c:pt idx="17">
                  <c:v>0.483490360230311</c:v>
                </c:pt>
                <c:pt idx="18">
                  <c:v>0.53074886921857867</c:v>
                </c:pt>
                <c:pt idx="19">
                  <c:v>0.53742373432976476</c:v>
                </c:pt>
                <c:pt idx="20">
                  <c:v>0.61265456093554682</c:v>
                </c:pt>
                <c:pt idx="21">
                  <c:v>0.66133698959185971</c:v>
                </c:pt>
                <c:pt idx="22">
                  <c:v>0.67917999345352176</c:v>
                </c:pt>
                <c:pt idx="23">
                  <c:v>0.73647665440548227</c:v>
                </c:pt>
                <c:pt idx="24">
                  <c:v>0.73941532784936082</c:v>
                </c:pt>
                <c:pt idx="25">
                  <c:v>0.76692312010179475</c:v>
                </c:pt>
                <c:pt idx="26">
                  <c:v>0.77140027167000536</c:v>
                </c:pt>
                <c:pt idx="27">
                  <c:v>0.80688029699738584</c:v>
                </c:pt>
                <c:pt idx="28">
                  <c:v>0.82182496536130467</c:v>
                </c:pt>
                <c:pt idx="29">
                  <c:v>0.83311880383669945</c:v>
                </c:pt>
                <c:pt idx="30">
                  <c:v>0.94998310950906995</c:v>
                </c:pt>
                <c:pt idx="31">
                  <c:v>0.99567705669703177</c:v>
                </c:pt>
                <c:pt idx="32">
                  <c:v>1.0000000000000002</c:v>
                </c:pt>
              </c:numCache>
            </c:numRef>
          </c:yVal>
          <c:smooth val="0"/>
          <c:extLst>
            <c:ext xmlns:c16="http://schemas.microsoft.com/office/drawing/2014/chart" uri="{C3380CC4-5D6E-409C-BE32-E72D297353CC}">
              <c16:uniqueId val="{00000003-95A6-4F09-8C9F-8AD605D1FE60}"/>
            </c:ext>
          </c:extLst>
        </c:ser>
        <c:ser>
          <c:idx val="4"/>
          <c:order val="4"/>
          <c:tx>
            <c:v>año 2</c:v>
          </c:tx>
          <c:spPr>
            <a:ln w="12700">
              <a:solidFill>
                <a:srgbClr val="0033CC"/>
              </a:solidFill>
            </a:ln>
          </c:spPr>
          <c:marker>
            <c:symbol val="none"/>
          </c:marker>
          <c:xVal>
            <c:numRef>
              <c:f>'Dos Curvas'!$I$60:$I$160</c:f>
              <c:numCache>
                <c:formatCode>0.00</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'Dos Curvas'!$J$60:$J$160</c:f>
              <c:numCache>
                <c:formatCode>0.000000</c:formatCode>
                <c:ptCount val="101"/>
                <c:pt idx="0">
                  <c:v>0</c:v>
                </c:pt>
                <c:pt idx="1">
                  <c:v>1.5788536261768838E-2</c:v>
                </c:pt>
                <c:pt idx="2">
                  <c:v>3.1396204490331897E-2</c:v>
                </c:pt>
                <c:pt idx="3">
                  <c:v>4.6825983219984886E-2</c:v>
                </c:pt>
                <c:pt idx="4">
                  <c:v>6.2080787714493248E-2</c:v>
                </c:pt>
                <c:pt idx="5">
                  <c:v>7.7163471602368708E-2</c:v>
                </c:pt>
                <c:pt idx="6">
                  <c:v>9.2076828462564167E-2</c:v>
                </c:pt>
                <c:pt idx="7">
                  <c:v>0.10682359336231274</c:v>
                </c:pt>
                <c:pt idx="8">
                  <c:v>0.12140644434876112</c:v>
                </c:pt>
                <c:pt idx="9">
                  <c:v>0.13582800389598465</c:v>
                </c:pt>
                <c:pt idx="10">
                  <c:v>0.15009084030891137</c:v>
                </c:pt>
                <c:pt idx="11">
                  <c:v>0.1641974690856299</c:v>
                </c:pt>
                <c:pt idx="12">
                  <c:v>0.17815035423947892</c:v>
                </c:pt>
                <c:pt idx="13">
                  <c:v>0.1919519095822923</c:v>
                </c:pt>
                <c:pt idx="14">
                  <c:v>0.20560449997009764</c:v>
                </c:pt>
                <c:pt idx="15">
                  <c:v>0.21911044251252418</c:v>
                </c:pt>
                <c:pt idx="16">
                  <c:v>0.23247200774713692</c:v>
                </c:pt>
                <c:pt idx="17">
                  <c:v>0.24569142077985842</c:v>
                </c:pt>
                <c:pt idx="18">
                  <c:v>0.25877086239259534</c:v>
                </c:pt>
                <c:pt idx="19">
                  <c:v>0.27171247011915706</c:v>
                </c:pt>
                <c:pt idx="20">
                  <c:v>0.28451833929049936</c:v>
                </c:pt>
                <c:pt idx="21">
                  <c:v>0.29719052405029717</c:v>
                </c:pt>
                <c:pt idx="22">
                  <c:v>0.30973103834181337</c:v>
                </c:pt>
                <c:pt idx="23">
                  <c:v>0.32214185686698621</c:v>
                </c:pt>
                <c:pt idx="24">
                  <c:v>0.33442491601863822</c:v>
                </c:pt>
                <c:pt idx="25">
                  <c:v>0.3465821147866654</c:v>
                </c:pt>
                <c:pt idx="26">
                  <c:v>0.35861531563903887</c:v>
                </c:pt>
                <c:pt idx="27">
                  <c:v>0.37052634537842222</c:v>
                </c:pt>
                <c:pt idx="28">
                  <c:v>0.38231699597517588</c:v>
                </c:pt>
                <c:pt idx="29">
                  <c:v>0.3939890253774983</c:v>
                </c:pt>
                <c:pt idx="30">
                  <c:v>0.40554415829941709</c:v>
                </c:pt>
                <c:pt idx="31">
                  <c:v>0.41698408698732781</c:v>
                </c:pt>
                <c:pt idx="32">
                  <c:v>0.42831047196575089</c:v>
                </c:pt>
                <c:pt idx="33">
                  <c:v>0.43952494276294757</c:v>
                </c:pt>
                <c:pt idx="34">
                  <c:v>0.45062909861702255</c:v>
                </c:pt>
                <c:pt idx="35">
                  <c:v>0.46162450916311359</c:v>
                </c:pt>
                <c:pt idx="36">
                  <c:v>0.47251271510224901</c:v>
                </c:pt>
                <c:pt idx="37">
                  <c:v>0.48329522885242898</c:v>
                </c:pt>
                <c:pt idx="38">
                  <c:v>0.49397353518248338</c:v>
                </c:pt>
                <c:pt idx="39">
                  <c:v>0.50454909182921459</c:v>
                </c:pt>
                <c:pt idx="40">
                  <c:v>0.515023330098342</c:v>
                </c:pt>
                <c:pt idx="41">
                  <c:v>0.52539765544973038</c:v>
                </c:pt>
                <c:pt idx="42">
                  <c:v>0.53567344806737127</c:v>
                </c:pt>
                <c:pt idx="43">
                  <c:v>0.54585206341458015</c:v>
                </c:pt>
                <c:pt idx="44">
                  <c:v>0.55593483277484146</c:v>
                </c:pt>
                <c:pt idx="45">
                  <c:v>0.56592306377873369</c:v>
                </c:pt>
                <c:pt idx="46">
                  <c:v>0.57581804091733646</c:v>
                </c:pt>
                <c:pt idx="47">
                  <c:v>0.58562102604253008</c:v>
                </c:pt>
                <c:pt idx="48">
                  <c:v>0.5953332588545599</c:v>
                </c:pt>
                <c:pt idx="49">
                  <c:v>0.60495595737724028</c:v>
                </c:pt>
                <c:pt idx="50">
                  <c:v>0.61449031842116464</c:v>
                </c:pt>
                <c:pt idx="51">
                  <c:v>0.62393751803525843</c:v>
                </c:pt>
                <c:pt idx="52">
                  <c:v>0.63329871194701881</c:v>
                </c:pt>
                <c:pt idx="53">
                  <c:v>0.64257503599176213</c:v>
                </c:pt>
                <c:pt idx="54">
                  <c:v>0.65176760653119958</c:v>
                </c:pt>
                <c:pt idx="55">
                  <c:v>0.66087752086163698</c:v>
                </c:pt>
                <c:pt idx="56">
                  <c:v>0.66990585761210297</c:v>
                </c:pt>
                <c:pt idx="57">
                  <c:v>0.67885367713268352</c:v>
                </c:pt>
                <c:pt idx="58">
                  <c:v>0.68772202187334441</c:v>
                </c:pt>
                <c:pt idx="59">
                  <c:v>0.69651191675350521</c:v>
                </c:pt>
                <c:pt idx="60">
                  <c:v>0.70522436952262835</c:v>
                </c:pt>
                <c:pt idx="61">
                  <c:v>0.71386037111206646</c:v>
                </c:pt>
                <c:pt idx="62">
                  <c:v>0.72242089597842241</c:v>
                </c:pt>
                <c:pt idx="63">
                  <c:v>0.73090690243864476</c:v>
                </c:pt>
                <c:pt idx="64">
                  <c:v>0.73931933299709818</c:v>
                </c:pt>
                <c:pt idx="65">
                  <c:v>0.74765911466482016</c:v>
                </c:pt>
                <c:pt idx="66">
                  <c:v>0.7559271592711857</c:v>
                </c:pt>
                <c:pt idx="67">
                  <c:v>0.7641243637681826</c:v>
                </c:pt>
                <c:pt idx="68">
                  <c:v>0.77225161052749924</c:v>
                </c:pt>
                <c:pt idx="69">
                  <c:v>0.78030976763062265</c:v>
                </c:pt>
                <c:pt idx="70">
                  <c:v>0.78829968915213289</c:v>
                </c:pt>
                <c:pt idx="71">
                  <c:v>0.79622221543637683</c:v>
                </c:pt>
                <c:pt idx="72">
                  <c:v>0.80407817336769982</c:v>
                </c:pt>
                <c:pt idx="73">
                  <c:v>0.81186837663441214</c:v>
                </c:pt>
                <c:pt idx="74">
                  <c:v>0.81959362598664476</c:v>
                </c:pt>
                <c:pt idx="75">
                  <c:v>0.8272547094882724</c:v>
                </c:pt>
                <c:pt idx="76">
                  <c:v>0.83485240276304884</c:v>
                </c:pt>
                <c:pt idx="77">
                  <c:v>0.84238746923511254</c:v>
                </c:pt>
                <c:pt idx="78">
                  <c:v>0.84986066036400987</c:v>
                </c:pt>
                <c:pt idx="79">
                  <c:v>0.85727271587437825</c:v>
                </c:pt>
                <c:pt idx="80">
                  <c:v>0.86462436398043008</c:v>
                </c:pt>
                <c:pt idx="81">
                  <c:v>0.87191632160537247</c:v>
                </c:pt>
                <c:pt idx="82">
                  <c:v>0.87914929459589364</c:v>
                </c:pt>
                <c:pt idx="83">
                  <c:v>0.88632397793184015</c:v>
                </c:pt>
                <c:pt idx="84">
                  <c:v>0.89344105593121914</c:v>
                </c:pt>
                <c:pt idx="85">
                  <c:v>0.90050120245063292</c:v>
                </c:pt>
                <c:pt idx="86">
                  <c:v>0.90750508108126804</c:v>
                </c:pt>
                <c:pt idx="87">
                  <c:v>0.91445334534055644</c:v>
                </c:pt>
                <c:pt idx="88">
                  <c:v>0.92134663885961254</c:v>
                </c:pt>
                <c:pt idx="89">
                  <c:v>0.92818559556655444</c:v>
                </c:pt>
                <c:pt idx="90">
                  <c:v>0.93497083986581531</c:v>
                </c:pt>
                <c:pt idx="91">
                  <c:v>0.94170298681354425</c:v>
                </c:pt>
                <c:pt idx="92">
                  <c:v>0.94838264228919578</c:v>
                </c:pt>
                <c:pt idx="93">
                  <c:v>0.95501040316339914</c:v>
                </c:pt>
                <c:pt idx="94">
                  <c:v>0.96158685746220818</c:v>
                </c:pt>
                <c:pt idx="95">
                  <c:v>0.9681125845278119</c:v>
                </c:pt>
                <c:pt idx="96">
                  <c:v>0.97458815517580366</c:v>
                </c:pt>
                <c:pt idx="97">
                  <c:v>0.98101413184908048</c:v>
                </c:pt>
                <c:pt idx="98">
                  <c:v>0.98739106876847182</c:v>
                </c:pt>
                <c:pt idx="99">
                  <c:v>0.99371951208016274</c:v>
                </c:pt>
                <c:pt idx="100">
                  <c:v>1.0000000000000004</c:v>
                </c:pt>
              </c:numCache>
            </c:numRef>
          </c:yVal>
          <c:smooth val="0"/>
          <c:extLst>
            <c:ext xmlns:c16="http://schemas.microsoft.com/office/drawing/2014/chart" uri="{C3380CC4-5D6E-409C-BE32-E72D297353CC}">
              <c16:uniqueId val="{00000004-95A6-4F09-8C9F-8AD605D1FE60}"/>
            </c:ext>
          </c:extLst>
        </c:ser>
        <c:dLbls>
          <c:showLegendKey val="0"/>
          <c:showVal val="0"/>
          <c:showCatName val="0"/>
          <c:showSerName val="0"/>
          <c:showPercent val="0"/>
          <c:showBubbleSize val="0"/>
        </c:dLbls>
        <c:axId val="-478118080"/>
        <c:axId val="-478126240"/>
      </c:scatterChart>
      <c:valAx>
        <c:axId val="-478118080"/>
        <c:scaling>
          <c:orientation val="minMax"/>
          <c:max val="1"/>
        </c:scaling>
        <c:delete val="0"/>
        <c:axPos val="b"/>
        <c:title>
          <c:tx>
            <c:rich>
              <a:bodyPr/>
              <a:lstStyle/>
              <a:p>
                <a:pPr>
                  <a:defRPr sz="1000" b="0" i="0" u="none" strike="noStrike" baseline="0">
                    <a:solidFill>
                      <a:srgbClr val="000000"/>
                    </a:solidFill>
                    <a:latin typeface="+mn-lt"/>
                    <a:ea typeface="Arial"/>
                    <a:cs typeface="Arial"/>
                  </a:defRPr>
                </a:pPr>
                <a:r>
                  <a:rPr lang="en-US" sz="1000">
                    <a:latin typeface="+mn-lt"/>
                  </a:rPr>
                  <a:t>gradiente poblacional por estratificador</a:t>
                </a:r>
                <a:r>
                  <a:rPr lang="en-US" sz="1000" baseline="0">
                    <a:latin typeface="+mn-lt"/>
                  </a:rPr>
                  <a:t> de equidad (acumulada</a:t>
                </a:r>
                <a:r>
                  <a:rPr lang="en-US" sz="1000">
                    <a:latin typeface="+mn-lt"/>
                  </a:rPr>
                  <a:t>)</a:t>
                </a:r>
              </a:p>
            </c:rich>
          </c:tx>
          <c:layout>
            <c:manualLayout>
              <c:xMode val="edge"/>
              <c:yMode val="edge"/>
              <c:x val="0.16744424405049924"/>
              <c:y val="0.93223611285491359"/>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478126240"/>
        <c:crosses val="autoZero"/>
        <c:crossBetween val="midCat"/>
        <c:majorUnit val="0.1"/>
        <c:minorUnit val="0.05"/>
      </c:valAx>
      <c:valAx>
        <c:axId val="-478126240"/>
        <c:scaling>
          <c:orientation val="minMax"/>
          <c:max val="1"/>
        </c:scaling>
        <c:delete val="0"/>
        <c:axPos val="l"/>
        <c:title>
          <c:tx>
            <c:rich>
              <a:bodyPr/>
              <a:lstStyle/>
              <a:p>
                <a:pPr>
                  <a:defRPr sz="1000" b="0" i="0" u="none" strike="noStrike" baseline="0">
                    <a:solidFill>
                      <a:srgbClr val="000000"/>
                    </a:solidFill>
                    <a:latin typeface="+mn-lt"/>
                    <a:ea typeface="Arial"/>
                    <a:cs typeface="Arial"/>
                  </a:defRPr>
                </a:pPr>
                <a:r>
                  <a:rPr lang="en-US" sz="1000">
                    <a:latin typeface="+mn-lt"/>
                  </a:rPr>
                  <a:t>carga de enfermedad (acumulada)</a:t>
                </a:r>
              </a:p>
            </c:rich>
          </c:tx>
          <c:layout>
            <c:manualLayout>
              <c:xMode val="edge"/>
              <c:yMode val="edge"/>
              <c:x val="1.7228478423437294E-2"/>
              <c:y val="0.2680221692106254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478118080"/>
        <c:crosses val="autoZero"/>
        <c:crossBetween val="midCat"/>
        <c:majorUnit val="0.1"/>
        <c:minorUnit val="0.05"/>
      </c:valAx>
      <c:spPr>
        <a:noFill/>
        <a:ln w="25400">
          <a:solidFill>
            <a:schemeClr val="bg1">
              <a:lumMod val="85000"/>
            </a:schemeClr>
          </a:solidFill>
        </a:ln>
      </c:spPr>
    </c:plotArea>
    <c:legend>
      <c:legendPos val="t"/>
      <c:legendEntry>
        <c:idx val="1"/>
        <c:delete val="1"/>
      </c:legendEntry>
      <c:legendEntry>
        <c:idx val="3"/>
        <c:delete val="1"/>
      </c:legendEntry>
      <c:overlay val="0"/>
      <c:spPr>
        <a:ln>
          <a:solidFill>
            <a:schemeClr val="bg1">
              <a:lumMod val="65000"/>
            </a:schemeClr>
          </a:solidFill>
        </a:ln>
      </c:spPr>
      <c:txPr>
        <a:bodyPr/>
        <a:lstStyle/>
        <a:p>
          <a:pPr>
            <a:defRPr sz="1000">
              <a:latin typeface="+mn-lt"/>
            </a:defRPr>
          </a:pPr>
          <a:endParaRPr lang="en-US"/>
        </a:p>
      </c:txPr>
    </c:legend>
    <c:plotVisOnly val="1"/>
    <c:dispBlanksAs val="gap"/>
    <c:showDLblsOverMax val="0"/>
  </c:chart>
  <c:spPr>
    <a:no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10</xdr:col>
      <xdr:colOff>42863</xdr:colOff>
      <xdr:row>2</xdr:row>
      <xdr:rowOff>42863</xdr:rowOff>
    </xdr:from>
    <xdr:to>
      <xdr:col>16</xdr:col>
      <xdr:colOff>88970</xdr:colOff>
      <xdr:row>7</xdr:row>
      <xdr:rowOff>91443</xdr:rowOff>
    </xdr:to>
    <xdr:pic>
      <xdr:nvPicPr>
        <xdr:cNvPr id="2" name="Picture 1">
          <a:extLst>
            <a:ext uri="{FF2B5EF4-FFF2-40B4-BE49-F238E27FC236}">
              <a16:creationId xmlns:a16="http://schemas.microsoft.com/office/drawing/2014/main" id="{3D62797F-F303-4CE2-8426-E3F8FE630B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1063" y="300038"/>
          <a:ext cx="2932182" cy="1234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784225</xdr:colOff>
      <xdr:row>5</xdr:row>
      <xdr:rowOff>136526</xdr:rowOff>
    </xdr:from>
    <xdr:to>
      <xdr:col>18</xdr:col>
      <xdr:colOff>393700</xdr:colOff>
      <xdr:row>32</xdr:row>
      <xdr:rowOff>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346075</xdr:colOff>
      <xdr:row>0</xdr:row>
      <xdr:rowOff>142875</xdr:rowOff>
    </xdr:from>
    <xdr:to>
      <xdr:col>18</xdr:col>
      <xdr:colOff>155576</xdr:colOff>
      <xdr:row>3</xdr:row>
      <xdr:rowOff>95250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07625" y="142875"/>
          <a:ext cx="2247901"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793750</xdr:colOff>
      <xdr:row>5</xdr:row>
      <xdr:rowOff>130176</xdr:rowOff>
    </xdr:from>
    <xdr:to>
      <xdr:col>18</xdr:col>
      <xdr:colOff>374650</xdr:colOff>
      <xdr:row>31</xdr:row>
      <xdr:rowOff>146051</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346075</xdr:colOff>
      <xdr:row>0</xdr:row>
      <xdr:rowOff>142875</xdr:rowOff>
    </xdr:from>
    <xdr:to>
      <xdr:col>18</xdr:col>
      <xdr:colOff>155576</xdr:colOff>
      <xdr:row>3</xdr:row>
      <xdr:rowOff>95250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07625" y="142875"/>
          <a:ext cx="2247901"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19050</xdr:colOff>
          <xdr:row>16</xdr:row>
          <xdr:rowOff>57150</xdr:rowOff>
        </xdr:from>
        <xdr:to>
          <xdr:col>9</xdr:col>
          <xdr:colOff>238125</xdr:colOff>
          <xdr:row>22</xdr:row>
          <xdr:rowOff>85725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16</xdr:row>
          <xdr:rowOff>0</xdr:rowOff>
        </xdr:from>
        <xdr:to>
          <xdr:col>20</xdr:col>
          <xdr:colOff>295275</xdr:colOff>
          <xdr:row>23</xdr:row>
          <xdr:rowOff>9525</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12</xdr:col>
      <xdr:colOff>22224</xdr:colOff>
      <xdr:row>66</xdr:row>
      <xdr:rowOff>44451</xdr:rowOff>
    </xdr:from>
    <xdr:ext cx="1597025" cy="17222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844924" y="8985251"/>
              <a:ext cx="159702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𝐾</m:t>
                    </m:r>
                    <m:r>
                      <a:rPr lang="en-US" sz="1100" b="0" i="1">
                        <a:latin typeface="Cambria Math" panose="02040503050406030204" pitchFamily="18" charset="0"/>
                      </a:rPr>
                      <m:t> =</m:t>
                    </m:r>
                    <m:r>
                      <a:rPr lang="en-US" sz="1100" b="0" i="1">
                        <a:latin typeface="Cambria Math" panose="02040503050406030204" pitchFamily="18" charset="0"/>
                        <a:ea typeface="Cambria Math" panose="02040503050406030204" pitchFamily="18" charset="0"/>
                      </a:rPr>
                      <m:t>𝐶</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𝐺</m:t>
                    </m:r>
                  </m:oMath>
                </m:oMathPara>
              </a14:m>
              <a:endParaRPr lang="en-US" sz="1100"/>
            </a:p>
          </xdr:txBody>
        </xdr:sp>
      </mc:Choice>
      <mc:Fallback xmlns="">
        <xdr:sp macro="" textlink="">
          <xdr:nvSpPr>
            <xdr:cNvPr id="2" name="TextBox 1"/>
            <xdr:cNvSpPr txBox="1"/>
          </xdr:nvSpPr>
          <xdr:spPr>
            <a:xfrm>
              <a:off x="3844924" y="8985251"/>
              <a:ext cx="159702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𝐾 </a:t>
              </a:r>
              <a:r>
                <a:rPr lang="en-US" sz="1100" b="0" i="0">
                  <a:latin typeface="Cambria Math" panose="02040503050406030204" pitchFamily="18" charset="0"/>
                  <a:ea typeface="Cambria Math" panose="02040503050406030204" pitchFamily="18" charset="0"/>
                </a:rPr>
                <a:t>=𝐶 −𝐺</a:t>
              </a:r>
              <a:endParaRPr lang="en-US" sz="1100"/>
            </a:p>
          </xdr:txBody>
        </xdr:sp>
      </mc:Fallback>
    </mc:AlternateContent>
    <xdr:clientData/>
  </xdr:oneCellAnchor>
  <xdr:twoCellAnchor editAs="oneCell">
    <xdr:from>
      <xdr:col>25</xdr:col>
      <xdr:colOff>195062</xdr:colOff>
      <xdr:row>6</xdr:row>
      <xdr:rowOff>0</xdr:rowOff>
    </xdr:from>
    <xdr:to>
      <xdr:col>39</xdr:col>
      <xdr:colOff>253999</xdr:colOff>
      <xdr:row>44</xdr:row>
      <xdr:rowOff>12700</xdr:rowOff>
    </xdr:to>
    <xdr:pic>
      <xdr:nvPicPr>
        <xdr:cNvPr id="8" name="Picture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362" y="1168400"/>
          <a:ext cx="4681737" cy="4921250"/>
        </a:xfrm>
        <a:prstGeom prst="rect">
          <a:avLst/>
        </a:prstGeom>
        <a:noFill/>
        <a:ln w="12700">
          <a:solidFill>
            <a:srgbClr val="0033CC"/>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A%20OJM%20EpiMachine/A1%20Health%20Equity/PAHO%20Equity%20Explorer/Explorador%20de%20Equidad%20(ExEq%202020)%20-%20Extractor%20de%20Patrones%20de%20Equidad%20OPS%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HO/Downloads/Readm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uer\data\JRF\2017\Blank_forms_2016\HQ\WHO_UNICEF_JRF_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uer\data\JRF\2015\Blank_forms_2015\HQ\JRF_data_for_2014_englis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
      <sheetName val="léeme"/>
      <sheetName val="ejemplo"/>
      <sheetName val="ExEq.1"/>
      <sheetName val="ExEq.2"/>
      <sheetName val="notas"/>
      <sheetName val="referenci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Ref_country"/>
      <sheetName val="Readme coverageAdmin"/>
      <sheetName val="Readme WHOUNICEF"/>
      <sheetName val="Readme indicator"/>
      <sheetName val="Readme HPVadmin"/>
      <sheetName val="Readme at_School"/>
      <sheetName val="Readme SchoolIB"/>
      <sheetName val="Readme SchoolIR"/>
      <sheetName val="Readme coverage"/>
      <sheetName val="Readme Incidence"/>
      <sheetName val="Readme schedule"/>
      <sheetName val="Readme HBR"/>
      <sheetName val="MetaIndicator"/>
      <sheetName val="Readme vaccinesource"/>
      <sheetName val="MetaSIA"/>
      <sheetName val="MetaSurvey"/>
      <sheetName val="Readme_UNPD_GHOMDG"/>
      <sheetName val="OfDates"/>
      <sheetName val="prevReadme incidence"/>
      <sheetName val="prevReadme coverage"/>
      <sheetName val="prevReadme schedule"/>
      <sheetName val="prevReadme vaccine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B2" t="str">
            <v>Data extracted from WHO database. Data for 2000-2017. Next update:  winter 2018</v>
          </cell>
        </row>
        <row r="4">
          <cell r="B4" t="str">
            <v>WHO/UNICEF coverage estimates for 1980-2017, as of 15 July 2018.</v>
          </cell>
        </row>
        <row r="6">
          <cell r="B6">
            <v>2017</v>
          </cell>
        </row>
      </sheetData>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1. Reported Cases"/>
      <sheetName val="2A. Schedule"/>
      <sheetName val="2B.Procurement_pricing"/>
      <sheetName val="3.School_Imm_delivery"/>
      <sheetName val="4A. Routine Coverage"/>
      <sheetName val="4B. Coverage Surveys"/>
      <sheetName val="5. Official Estimates"/>
      <sheetName val="6. Indicators"/>
      <sheetName val="8. Supplementary"/>
      <sheetName val="9_General_comments"/>
      <sheetName val="Instructions"/>
      <sheetName val="Incoterm"/>
      <sheetName val="Instr_Schedule"/>
      <sheetName val="drop_down_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3">
          <cell r="F33" t="str">
            <v>Yes</v>
          </cell>
        </row>
        <row r="34">
          <cell r="F34" t="str">
            <v>No</v>
          </cell>
        </row>
        <row r="35">
          <cell r="F35" t="str">
            <v>NR</v>
          </cell>
        </row>
        <row r="36">
          <cell r="F36" t="str">
            <v>ND</v>
          </cell>
        </row>
        <row r="60">
          <cell r="G60" t="str">
            <v>Yes</v>
          </cell>
        </row>
        <row r="61">
          <cell r="G61" t="str">
            <v>No</v>
          </cell>
        </row>
        <row r="62">
          <cell r="G62" t="str">
            <v>Partially</v>
          </cell>
        </row>
        <row r="63">
          <cell r="G63" t="str">
            <v>Don't know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1. Reported Cases"/>
      <sheetName val="2. Schedule-Source"/>
      <sheetName val="3.School_Imm_delivery"/>
      <sheetName val="4A. Routine Coverage"/>
      <sheetName val="4B. Coverage Surveys"/>
      <sheetName val="5. Official Estimates"/>
      <sheetName val="6. Indicators"/>
      <sheetName val="8. Supplementary"/>
      <sheetName val="9_General_comments"/>
      <sheetName val="Vaccine_Pricing"/>
      <sheetName val="Instructions"/>
      <sheetName val="Instr_Schedule"/>
      <sheetName val="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H3" t="str">
            <v>[JRF_data_for_2014_english.xls]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ujicaos@paho.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mujicaos@paho.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CC3BB-643A-47E8-81AB-90A7FBA246E8}">
  <dimension ref="B5:Y25"/>
  <sheetViews>
    <sheetView showRowColHeaders="0" tabSelected="1" zoomScaleNormal="100" workbookViewId="0"/>
  </sheetViews>
  <sheetFormatPr defaultColWidth="6.73046875" defaultRowHeight="10.15"/>
  <cols>
    <col min="1" max="1" width="2.73046875" style="78" customWidth="1"/>
    <col min="2" max="3" width="7.59765625" style="78" customWidth="1"/>
    <col min="4" max="23" width="6.73046875" style="78"/>
    <col min="24" max="25" width="7.59765625" style="78" customWidth="1"/>
    <col min="26" max="255" width="6.73046875" style="78"/>
    <col min="256" max="256" width="2.73046875" style="78" customWidth="1"/>
    <col min="257" max="511" width="6.73046875" style="78"/>
    <col min="512" max="512" width="2.73046875" style="78" customWidth="1"/>
    <col min="513" max="767" width="6.73046875" style="78"/>
    <col min="768" max="768" width="2.73046875" style="78" customWidth="1"/>
    <col min="769" max="1023" width="6.73046875" style="78"/>
    <col min="1024" max="1024" width="2.73046875" style="78" customWidth="1"/>
    <col min="1025" max="1279" width="6.73046875" style="78"/>
    <col min="1280" max="1280" width="2.73046875" style="78" customWidth="1"/>
    <col min="1281" max="1535" width="6.73046875" style="78"/>
    <col min="1536" max="1536" width="2.73046875" style="78" customWidth="1"/>
    <col min="1537" max="1791" width="6.73046875" style="78"/>
    <col min="1792" max="1792" width="2.73046875" style="78" customWidth="1"/>
    <col min="1793" max="2047" width="6.73046875" style="78"/>
    <col min="2048" max="2048" width="2.73046875" style="78" customWidth="1"/>
    <col min="2049" max="2303" width="6.73046875" style="78"/>
    <col min="2304" max="2304" width="2.73046875" style="78" customWidth="1"/>
    <col min="2305" max="2559" width="6.73046875" style="78"/>
    <col min="2560" max="2560" width="2.73046875" style="78" customWidth="1"/>
    <col min="2561" max="2815" width="6.73046875" style="78"/>
    <col min="2816" max="2816" width="2.73046875" style="78" customWidth="1"/>
    <col min="2817" max="3071" width="6.73046875" style="78"/>
    <col min="3072" max="3072" width="2.73046875" style="78" customWidth="1"/>
    <col min="3073" max="3327" width="6.73046875" style="78"/>
    <col min="3328" max="3328" width="2.73046875" style="78" customWidth="1"/>
    <col min="3329" max="3583" width="6.73046875" style="78"/>
    <col min="3584" max="3584" width="2.73046875" style="78" customWidth="1"/>
    <col min="3585" max="3839" width="6.73046875" style="78"/>
    <col min="3840" max="3840" width="2.73046875" style="78" customWidth="1"/>
    <col min="3841" max="4095" width="6.73046875" style="78"/>
    <col min="4096" max="4096" width="2.73046875" style="78" customWidth="1"/>
    <col min="4097" max="4351" width="6.73046875" style="78"/>
    <col min="4352" max="4352" width="2.73046875" style="78" customWidth="1"/>
    <col min="4353" max="4607" width="6.73046875" style="78"/>
    <col min="4608" max="4608" width="2.73046875" style="78" customWidth="1"/>
    <col min="4609" max="4863" width="6.73046875" style="78"/>
    <col min="4864" max="4864" width="2.73046875" style="78" customWidth="1"/>
    <col min="4865" max="5119" width="6.73046875" style="78"/>
    <col min="5120" max="5120" width="2.73046875" style="78" customWidth="1"/>
    <col min="5121" max="5375" width="6.73046875" style="78"/>
    <col min="5376" max="5376" width="2.73046875" style="78" customWidth="1"/>
    <col min="5377" max="5631" width="6.73046875" style="78"/>
    <col min="5632" max="5632" width="2.73046875" style="78" customWidth="1"/>
    <col min="5633" max="5887" width="6.73046875" style="78"/>
    <col min="5888" max="5888" width="2.73046875" style="78" customWidth="1"/>
    <col min="5889" max="6143" width="6.73046875" style="78"/>
    <col min="6144" max="6144" width="2.73046875" style="78" customWidth="1"/>
    <col min="6145" max="6399" width="6.73046875" style="78"/>
    <col min="6400" max="6400" width="2.73046875" style="78" customWidth="1"/>
    <col min="6401" max="6655" width="6.73046875" style="78"/>
    <col min="6656" max="6656" width="2.73046875" style="78" customWidth="1"/>
    <col min="6657" max="6911" width="6.73046875" style="78"/>
    <col min="6912" max="6912" width="2.73046875" style="78" customWidth="1"/>
    <col min="6913" max="7167" width="6.73046875" style="78"/>
    <col min="7168" max="7168" width="2.73046875" style="78" customWidth="1"/>
    <col min="7169" max="7423" width="6.73046875" style="78"/>
    <col min="7424" max="7424" width="2.73046875" style="78" customWidth="1"/>
    <col min="7425" max="7679" width="6.73046875" style="78"/>
    <col min="7680" max="7680" width="2.73046875" style="78" customWidth="1"/>
    <col min="7681" max="7935" width="6.73046875" style="78"/>
    <col min="7936" max="7936" width="2.73046875" style="78" customWidth="1"/>
    <col min="7937" max="8191" width="6.73046875" style="78"/>
    <col min="8192" max="8192" width="2.73046875" style="78" customWidth="1"/>
    <col min="8193" max="8447" width="6.73046875" style="78"/>
    <col min="8448" max="8448" width="2.73046875" style="78" customWidth="1"/>
    <col min="8449" max="8703" width="6.73046875" style="78"/>
    <col min="8704" max="8704" width="2.73046875" style="78" customWidth="1"/>
    <col min="8705" max="8959" width="6.73046875" style="78"/>
    <col min="8960" max="8960" width="2.73046875" style="78" customWidth="1"/>
    <col min="8961" max="9215" width="6.73046875" style="78"/>
    <col min="9216" max="9216" width="2.73046875" style="78" customWidth="1"/>
    <col min="9217" max="9471" width="6.73046875" style="78"/>
    <col min="9472" max="9472" width="2.73046875" style="78" customWidth="1"/>
    <col min="9473" max="9727" width="6.73046875" style="78"/>
    <col min="9728" max="9728" width="2.73046875" style="78" customWidth="1"/>
    <col min="9729" max="9983" width="6.73046875" style="78"/>
    <col min="9984" max="9984" width="2.73046875" style="78" customWidth="1"/>
    <col min="9985" max="10239" width="6.73046875" style="78"/>
    <col min="10240" max="10240" width="2.73046875" style="78" customWidth="1"/>
    <col min="10241" max="10495" width="6.73046875" style="78"/>
    <col min="10496" max="10496" width="2.73046875" style="78" customWidth="1"/>
    <col min="10497" max="10751" width="6.73046875" style="78"/>
    <col min="10752" max="10752" width="2.73046875" style="78" customWidth="1"/>
    <col min="10753" max="11007" width="6.73046875" style="78"/>
    <col min="11008" max="11008" width="2.73046875" style="78" customWidth="1"/>
    <col min="11009" max="11263" width="6.73046875" style="78"/>
    <col min="11264" max="11264" width="2.73046875" style="78" customWidth="1"/>
    <col min="11265" max="11519" width="6.73046875" style="78"/>
    <col min="11520" max="11520" width="2.73046875" style="78" customWidth="1"/>
    <col min="11521" max="11775" width="6.73046875" style="78"/>
    <col min="11776" max="11776" width="2.73046875" style="78" customWidth="1"/>
    <col min="11777" max="12031" width="6.73046875" style="78"/>
    <col min="12032" max="12032" width="2.73046875" style="78" customWidth="1"/>
    <col min="12033" max="12287" width="6.73046875" style="78"/>
    <col min="12288" max="12288" width="2.73046875" style="78" customWidth="1"/>
    <col min="12289" max="12543" width="6.73046875" style="78"/>
    <col min="12544" max="12544" width="2.73046875" style="78" customWidth="1"/>
    <col min="12545" max="12799" width="6.73046875" style="78"/>
    <col min="12800" max="12800" width="2.73046875" style="78" customWidth="1"/>
    <col min="12801" max="13055" width="6.73046875" style="78"/>
    <col min="13056" max="13056" width="2.73046875" style="78" customWidth="1"/>
    <col min="13057" max="13311" width="6.73046875" style="78"/>
    <col min="13312" max="13312" width="2.73046875" style="78" customWidth="1"/>
    <col min="13313" max="13567" width="6.73046875" style="78"/>
    <col min="13568" max="13568" width="2.73046875" style="78" customWidth="1"/>
    <col min="13569" max="13823" width="6.73046875" style="78"/>
    <col min="13824" max="13824" width="2.73046875" style="78" customWidth="1"/>
    <col min="13825" max="14079" width="6.73046875" style="78"/>
    <col min="14080" max="14080" width="2.73046875" style="78" customWidth="1"/>
    <col min="14081" max="14335" width="6.73046875" style="78"/>
    <col min="14336" max="14336" width="2.73046875" style="78" customWidth="1"/>
    <col min="14337" max="14591" width="6.73046875" style="78"/>
    <col min="14592" max="14592" width="2.73046875" style="78" customWidth="1"/>
    <col min="14593" max="14847" width="6.73046875" style="78"/>
    <col min="14848" max="14848" width="2.73046875" style="78" customWidth="1"/>
    <col min="14849" max="15103" width="6.73046875" style="78"/>
    <col min="15104" max="15104" width="2.73046875" style="78" customWidth="1"/>
    <col min="15105" max="15359" width="6.73046875" style="78"/>
    <col min="15360" max="15360" width="2.73046875" style="78" customWidth="1"/>
    <col min="15361" max="15615" width="6.73046875" style="78"/>
    <col min="15616" max="15616" width="2.73046875" style="78" customWidth="1"/>
    <col min="15617" max="15871" width="6.73046875" style="78"/>
    <col min="15872" max="15872" width="2.73046875" style="78" customWidth="1"/>
    <col min="15873" max="16127" width="6.73046875" style="78"/>
    <col min="16128" max="16128" width="2.73046875" style="78" customWidth="1"/>
    <col min="16129" max="16384" width="6.73046875" style="78"/>
  </cols>
  <sheetData>
    <row r="5" spans="2:25" ht="36">
      <c r="Y5" s="79"/>
    </row>
    <row r="6" spans="2:25" ht="27" customHeight="1">
      <c r="E6" s="80"/>
      <c r="Y6" s="81"/>
    </row>
    <row r="9" spans="2:25" ht="18" customHeight="1"/>
    <row r="10" spans="2:25" ht="18" customHeight="1">
      <c r="B10" s="82"/>
    </row>
    <row r="11" spans="2:25" ht="80.650000000000006">
      <c r="B11" s="106" t="s">
        <v>75</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row>
    <row r="12" spans="2:25" ht="28.5">
      <c r="B12" s="124" t="s">
        <v>123</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row>
    <row r="13" spans="2:25" ht="25.5">
      <c r="B13" s="107" t="s">
        <v>0</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row>
    <row r="14" spans="2:25" ht="23.25" customHeight="1">
      <c r="B14" s="127" t="s">
        <v>124</v>
      </c>
      <c r="C14" s="128"/>
      <c r="D14" s="128"/>
      <c r="E14" s="128"/>
      <c r="F14" s="128"/>
      <c r="G14" s="128"/>
      <c r="H14" s="128"/>
      <c r="I14" s="128"/>
      <c r="J14" s="128"/>
      <c r="K14" s="128"/>
      <c r="L14" s="128"/>
      <c r="M14" s="128"/>
      <c r="N14" s="128"/>
      <c r="O14" s="128"/>
      <c r="P14" s="128"/>
      <c r="Q14" s="128"/>
      <c r="R14" s="128"/>
      <c r="S14" s="128"/>
      <c r="T14" s="128"/>
      <c r="U14" s="128"/>
      <c r="V14" s="128"/>
      <c r="W14" s="128"/>
      <c r="X14" s="128"/>
      <c r="Y14" s="129"/>
    </row>
    <row r="15" spans="2:25" ht="13.15">
      <c r="B15" s="130" t="s">
        <v>76</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row>
    <row r="16" spans="2:25" ht="20.100000000000001" customHeight="1">
      <c r="C16" s="83"/>
      <c r="K16" s="84"/>
    </row>
    <row r="17" spans="2:25" ht="20.100000000000001" customHeight="1">
      <c r="C17" s="83"/>
      <c r="K17" s="84"/>
    </row>
    <row r="18" spans="2:25" ht="23.25">
      <c r="B18" s="108" t="s">
        <v>120</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row>
    <row r="19" spans="2:25" ht="9.9499999999999993" customHeight="1">
      <c r="C19" s="85"/>
    </row>
    <row r="20" spans="2:25" ht="21">
      <c r="B20" s="131" t="s">
        <v>121</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row>
    <row r="22" spans="2:25" ht="21" customHeight="1">
      <c r="B22" s="105" t="s">
        <v>122</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row>
    <row r="24" spans="2:25" ht="13.15">
      <c r="B24" s="86" t="s">
        <v>74</v>
      </c>
    </row>
    <row r="25" spans="2:25" ht="13.15">
      <c r="B25" s="86" t="s">
        <v>125</v>
      </c>
    </row>
  </sheetData>
  <sheetProtection algorithmName="SHA-512" hashValue="LIuVIeerbu0M9Qap2uAxJq5+pEJHkfRGQCTb6uLvtqrdHl7guO9H0aBd8z7lgA9dOi2rK+6bf+LIYMHSeNPvYw==" saltValue="KxYUop6F4GDqKaOxbrLe3Q==" spinCount="100000" sheet="1" objects="1" scenarios="1" selectLockedCells="1" selectUnlockedCells="1"/>
  <mergeCells count="8">
    <mergeCell ref="B20:Y20"/>
    <mergeCell ref="B22:Y22"/>
    <mergeCell ref="B11:Y11"/>
    <mergeCell ref="B12:Y12"/>
    <mergeCell ref="B13:Y13"/>
    <mergeCell ref="B14:Y14"/>
    <mergeCell ref="B15:Y15"/>
    <mergeCell ref="B18:Y18"/>
  </mergeCells>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2"/>
  <sheetViews>
    <sheetView workbookViewId="0"/>
  </sheetViews>
  <sheetFormatPr defaultColWidth="9.1328125" defaultRowHeight="10.15"/>
  <cols>
    <col min="1" max="1" width="2.73046875" style="1" customWidth="1"/>
    <col min="2" max="2" width="12.73046875" style="1" customWidth="1"/>
    <col min="3" max="4" width="8.73046875" style="1" customWidth="1"/>
    <col min="5" max="6" width="12.73046875" style="1" customWidth="1"/>
    <col min="7" max="7" width="3.73046875" style="2" customWidth="1"/>
    <col min="8" max="8" width="8.73046875" style="3" customWidth="1"/>
    <col min="9" max="9" width="8.73046875" style="1" customWidth="1"/>
    <col min="10" max="13" width="12.73046875" style="1" customWidth="1"/>
    <col min="14" max="14" width="10.73046875" style="1" customWidth="1"/>
    <col min="15" max="16" width="9.73046875" style="1" customWidth="1"/>
    <col min="17" max="20" width="7.73046875" style="1" customWidth="1"/>
    <col min="21" max="22" width="12.73046875" style="1" customWidth="1"/>
    <col min="23" max="28" width="9.1328125" style="1"/>
    <col min="29" max="30" width="12.73046875" style="1" customWidth="1"/>
    <col min="31" max="16384" width="9.1328125" style="1"/>
  </cols>
  <sheetData>
    <row r="1" spans="1:17" s="4" customFormat="1" ht="12.75" customHeight="1">
      <c r="A1" s="1"/>
      <c r="B1" s="1"/>
      <c r="C1" s="1"/>
      <c r="D1" s="1"/>
      <c r="E1" s="1"/>
      <c r="F1" s="1"/>
      <c r="G1" s="2"/>
      <c r="H1" s="3"/>
    </row>
    <row r="2" spans="1:17" s="4" customFormat="1" ht="18">
      <c r="B2" s="5" t="s">
        <v>3</v>
      </c>
      <c r="D2" s="6"/>
      <c r="E2" s="6"/>
      <c r="F2" s="6"/>
      <c r="G2" s="7"/>
      <c r="H2" s="8"/>
    </row>
    <row r="3" spans="1:17" s="4" customFormat="1" ht="12.75" customHeight="1">
      <c r="B3" s="9"/>
      <c r="D3" s="6"/>
      <c r="E3" s="6"/>
      <c r="F3" s="6"/>
      <c r="G3" s="7"/>
      <c r="H3" s="8"/>
    </row>
    <row r="4" spans="1:17" s="4" customFormat="1" ht="12.75" customHeight="1">
      <c r="B4" s="10" t="s">
        <v>4</v>
      </c>
      <c r="D4" s="6"/>
      <c r="E4" s="6"/>
      <c r="F4" s="6"/>
      <c r="G4" s="7"/>
      <c r="H4" s="11"/>
      <c r="I4" s="12"/>
      <c r="J4" s="6"/>
      <c r="K4" s="6"/>
      <c r="L4" s="6"/>
      <c r="M4" s="6"/>
      <c r="N4" s="6"/>
      <c r="O4" s="13"/>
    </row>
    <row r="5" spans="1:17" ht="16.5" customHeight="1">
      <c r="A5" s="4"/>
      <c r="B5" s="9" t="s">
        <v>72</v>
      </c>
      <c r="C5" s="4"/>
      <c r="D5" s="6"/>
      <c r="E5" s="6"/>
      <c r="F5" s="6"/>
      <c r="G5" s="7"/>
      <c r="H5" s="14"/>
      <c r="J5" s="15"/>
      <c r="K5" s="15"/>
      <c r="L5" s="15"/>
      <c r="M5" s="15"/>
      <c r="N5" s="15"/>
      <c r="O5" s="16"/>
      <c r="Q5" s="15"/>
    </row>
    <row r="6" spans="1:17" ht="12.75" customHeight="1">
      <c r="A6" s="4"/>
      <c r="B6" s="93" t="s">
        <v>83</v>
      </c>
      <c r="C6" s="4"/>
      <c r="D6" s="6"/>
      <c r="E6" s="6"/>
      <c r="F6" s="6"/>
      <c r="G6" s="7"/>
      <c r="H6" s="14"/>
      <c r="J6" s="15"/>
      <c r="K6" s="15"/>
      <c r="L6" s="15"/>
      <c r="M6" s="15"/>
      <c r="N6" s="15"/>
      <c r="O6" s="16"/>
      <c r="Q6" s="15"/>
    </row>
    <row r="7" spans="1:17" ht="12.75" customHeight="1">
      <c r="A7" s="4"/>
      <c r="B7" s="93" t="s">
        <v>84</v>
      </c>
      <c r="C7" s="4"/>
      <c r="D7" s="6"/>
      <c r="E7" s="6"/>
      <c r="F7" s="6"/>
      <c r="G7" s="7"/>
      <c r="H7" s="14"/>
      <c r="J7" s="15"/>
      <c r="K7" s="15"/>
      <c r="L7" s="15"/>
      <c r="M7" s="15"/>
      <c r="N7" s="15"/>
      <c r="O7" s="16"/>
      <c r="Q7" s="15"/>
    </row>
    <row r="8" spans="1:17" ht="12" customHeight="1">
      <c r="A8" s="4"/>
      <c r="B8" s="9" t="s">
        <v>73</v>
      </c>
      <c r="C8" s="4"/>
      <c r="D8" s="6"/>
      <c r="E8" s="6"/>
      <c r="F8" s="6"/>
      <c r="G8" s="7"/>
      <c r="H8" s="14"/>
      <c r="J8" s="15"/>
      <c r="K8" s="15"/>
      <c r="L8" s="15"/>
      <c r="M8" s="15"/>
      <c r="N8" s="15"/>
      <c r="O8" s="16"/>
      <c r="Q8" s="15"/>
    </row>
    <row r="9" spans="1:17" ht="12" customHeight="1">
      <c r="A9" s="4"/>
      <c r="B9" s="9" t="s">
        <v>85</v>
      </c>
      <c r="C9" s="4"/>
      <c r="D9" s="6"/>
      <c r="E9" s="6"/>
      <c r="F9" s="6"/>
      <c r="G9" s="7"/>
      <c r="H9" s="14"/>
      <c r="J9" s="15"/>
      <c r="K9" s="15"/>
      <c r="L9" s="15"/>
      <c r="M9" s="15"/>
      <c r="N9" s="15"/>
      <c r="O9" s="16"/>
      <c r="Q9" s="15"/>
    </row>
    <row r="10" spans="1:17" ht="12" customHeight="1">
      <c r="A10" s="4"/>
      <c r="B10" s="9"/>
      <c r="C10" s="4"/>
      <c r="D10" s="6"/>
      <c r="E10" s="6"/>
      <c r="F10" s="6"/>
      <c r="G10" s="7"/>
      <c r="H10" s="14"/>
      <c r="J10" s="15"/>
      <c r="K10" s="15"/>
      <c r="L10" s="15"/>
      <c r="M10" s="15"/>
      <c r="N10" s="15"/>
      <c r="O10" s="16"/>
      <c r="Q10" s="15"/>
    </row>
    <row r="11" spans="1:17" ht="18" customHeight="1">
      <c r="A11" s="4"/>
      <c r="B11" s="5"/>
      <c r="C11" s="4"/>
      <c r="D11" s="6"/>
      <c r="E11" s="6"/>
      <c r="F11" s="6"/>
      <c r="G11" s="7"/>
      <c r="H11" s="14"/>
      <c r="J11" s="15"/>
      <c r="K11" s="15"/>
      <c r="L11" s="15"/>
      <c r="M11" s="15"/>
      <c r="N11" s="15"/>
      <c r="O11" s="16"/>
      <c r="Q11" s="15"/>
    </row>
    <row r="12" spans="1:17" ht="15" customHeight="1">
      <c r="A12" s="4"/>
      <c r="B12" s="109" t="s">
        <v>6</v>
      </c>
      <c r="C12" s="112" t="s">
        <v>7</v>
      </c>
      <c r="D12" s="113"/>
      <c r="E12" s="113"/>
      <c r="F12" s="113"/>
      <c r="G12" s="114"/>
      <c r="H12" s="14"/>
      <c r="J12" s="15"/>
      <c r="K12" s="15"/>
      <c r="L12" s="15"/>
      <c r="M12" s="15"/>
      <c r="N12" s="15"/>
      <c r="O12" s="16"/>
      <c r="Q12" s="15"/>
    </row>
    <row r="13" spans="1:17" ht="15" customHeight="1">
      <c r="A13" s="4"/>
      <c r="B13" s="110"/>
      <c r="C13" s="117" t="s">
        <v>79</v>
      </c>
      <c r="D13" s="119" t="s">
        <v>10</v>
      </c>
      <c r="E13" s="121" t="s">
        <v>11</v>
      </c>
      <c r="F13" s="122"/>
      <c r="G13" s="115"/>
      <c r="H13" s="17"/>
      <c r="J13" s="15"/>
      <c r="K13" s="15"/>
      <c r="L13" s="15"/>
      <c r="M13" s="15"/>
      <c r="N13" s="15"/>
      <c r="O13" s="16"/>
      <c r="Q13" s="15"/>
    </row>
    <row r="14" spans="1:17" ht="15" customHeight="1">
      <c r="B14" s="111"/>
      <c r="C14" s="118"/>
      <c r="D14" s="120"/>
      <c r="E14" s="18" t="s">
        <v>13</v>
      </c>
      <c r="F14" s="18" t="s">
        <v>14</v>
      </c>
      <c r="G14" s="116"/>
      <c r="H14" s="19"/>
      <c r="J14" s="15"/>
      <c r="K14" s="15"/>
      <c r="L14" s="15"/>
      <c r="M14" s="15"/>
      <c r="N14" s="15"/>
      <c r="O14" s="16"/>
      <c r="Q14" s="15"/>
    </row>
    <row r="15" spans="1:17" ht="12" customHeight="1">
      <c r="B15" s="20"/>
      <c r="C15" s="21">
        <v>0</v>
      </c>
      <c r="D15" s="22">
        <v>0</v>
      </c>
      <c r="E15" s="23">
        <f>(EXP(C15/($F$50-C15))-1)/(EXP(1/($F$50-1))-1)</f>
        <v>0</v>
      </c>
      <c r="F15" s="23">
        <f>(D15-E15)^2</f>
        <v>0</v>
      </c>
      <c r="G15" s="24"/>
      <c r="H15" s="19"/>
      <c r="J15" s="15"/>
      <c r="K15" s="15"/>
      <c r="L15" s="15"/>
      <c r="M15" s="15"/>
      <c r="N15" s="15"/>
      <c r="O15" s="16"/>
      <c r="Q15" s="15"/>
    </row>
    <row r="16" spans="1:17" ht="12" customHeight="1">
      <c r="B16" s="20" t="s">
        <v>15</v>
      </c>
      <c r="C16" s="21">
        <v>1.0781226908106144E-2</v>
      </c>
      <c r="D16" s="22">
        <v>0.12905965713528481</v>
      </c>
      <c r="E16" s="23">
        <f>(EXP(C16/($F$50-C16))-1)/(EXP(1/($F$50-1))-1)</f>
        <v>3.2661792966151182E-2</v>
      </c>
      <c r="F16" s="23">
        <f t="shared" ref="F16:F47" si="0">(D16-E16)^2</f>
        <v>9.2925482163707367E-3</v>
      </c>
      <c r="G16" s="24"/>
      <c r="H16" s="19"/>
      <c r="J16" s="15"/>
      <c r="K16" s="15"/>
      <c r="L16" s="15"/>
      <c r="M16" s="15"/>
      <c r="N16" s="15"/>
      <c r="O16" s="16"/>
      <c r="Q16" s="15"/>
    </row>
    <row r="17" spans="2:17" ht="12" customHeight="1">
      <c r="B17" s="20">
        <v>2</v>
      </c>
      <c r="C17" s="21">
        <v>2.6586482340756504E-2</v>
      </c>
      <c r="D17" s="22">
        <v>0.16520987772773119</v>
      </c>
      <c r="E17" s="23">
        <f>(EXP(C17/($F$50-C17))-1)/(EXP(1/($F$50-1))-1)</f>
        <v>7.8084088277628749E-2</v>
      </c>
      <c r="F17" s="23">
        <f t="shared" si="0"/>
        <v>7.590903187303581E-3</v>
      </c>
      <c r="G17" s="24"/>
      <c r="H17" s="19"/>
      <c r="J17" s="15"/>
      <c r="K17" s="15"/>
      <c r="L17" s="15"/>
      <c r="M17" s="15"/>
      <c r="N17" s="15"/>
      <c r="O17" s="16"/>
      <c r="Q17" s="15"/>
    </row>
    <row r="18" spans="2:17" ht="12" customHeight="1">
      <c r="B18" s="20">
        <v>3</v>
      </c>
      <c r="C18" s="21">
        <v>3.4735295910129416E-2</v>
      </c>
      <c r="D18" s="22">
        <v>0.18765937256768961</v>
      </c>
      <c r="E18" s="23">
        <f t="shared" ref="E18:E46" si="1">(EXP(C18/($F$50-C18))-1)/(EXP(1/($F$50-1))-1)</f>
        <v>0.10043304969430179</v>
      </c>
      <c r="F18" s="23">
        <f t="shared" ref="F18:F46" si="2">(D18-E18)^2</f>
        <v>7.6084314020124985E-3</v>
      </c>
      <c r="G18" s="24"/>
      <c r="H18" s="19"/>
      <c r="J18" s="15"/>
      <c r="K18" s="15"/>
      <c r="L18" s="15"/>
      <c r="M18" s="15"/>
      <c r="N18" s="15"/>
      <c r="O18" s="16"/>
      <c r="Q18" s="15"/>
    </row>
    <row r="19" spans="2:17" ht="12" customHeight="1">
      <c r="B19" s="20">
        <v>4</v>
      </c>
      <c r="C19" s="21">
        <v>4.0987317348120819E-2</v>
      </c>
      <c r="D19" s="22">
        <v>0.19672898652405274</v>
      </c>
      <c r="E19" s="23">
        <f t="shared" si="1"/>
        <v>0.1171136100315463</v>
      </c>
      <c r="F19" s="23">
        <f t="shared" si="2"/>
        <v>6.3386081740435469E-3</v>
      </c>
      <c r="G19" s="24"/>
      <c r="H19" s="19"/>
      <c r="J19" s="15"/>
      <c r="K19" s="15"/>
      <c r="L19" s="15"/>
      <c r="M19" s="15"/>
      <c r="N19" s="15"/>
      <c r="O19" s="16"/>
      <c r="Q19" s="15"/>
    </row>
    <row r="20" spans="2:17" ht="12" customHeight="1">
      <c r="B20" s="20">
        <v>5</v>
      </c>
      <c r="C20" s="21">
        <v>9.1297508819603329E-2</v>
      </c>
      <c r="D20" s="22">
        <v>0.25884621351346215</v>
      </c>
      <c r="E20" s="23">
        <f t="shared" si="1"/>
        <v>0.23820232831668539</v>
      </c>
      <c r="F20" s="23">
        <f t="shared" si="2"/>
        <v>4.2616999601769872E-4</v>
      </c>
      <c r="G20" s="24"/>
      <c r="H20" s="19"/>
      <c r="J20" s="15"/>
      <c r="K20" s="15"/>
      <c r="L20" s="15"/>
      <c r="M20" s="15"/>
      <c r="N20" s="15"/>
      <c r="O20" s="16"/>
      <c r="Q20" s="15"/>
    </row>
    <row r="21" spans="2:17" ht="12" customHeight="1">
      <c r="B21" s="20">
        <v>6</v>
      </c>
      <c r="C21" s="21">
        <v>9.825737554399594E-2</v>
      </c>
      <c r="D21" s="22">
        <v>0.26780202779152129</v>
      </c>
      <c r="E21" s="23">
        <f t="shared" si="1"/>
        <v>0.25330712154792084</v>
      </c>
      <c r="F21" s="23">
        <f t="shared" si="2"/>
        <v>2.1010230701076722E-4</v>
      </c>
      <c r="G21" s="24"/>
      <c r="H21" s="19"/>
      <c r="J21" s="15"/>
      <c r="K21" s="15"/>
      <c r="L21" s="15"/>
      <c r="M21" s="15"/>
      <c r="N21" s="15"/>
      <c r="O21" s="16"/>
      <c r="Q21" s="15"/>
    </row>
    <row r="22" spans="2:17" ht="12" customHeight="1">
      <c r="B22" s="20">
        <v>7</v>
      </c>
      <c r="C22" s="21">
        <v>0.10891937705711376</v>
      </c>
      <c r="D22" s="22">
        <v>0.30036591491873621</v>
      </c>
      <c r="E22" s="23">
        <f t="shared" si="1"/>
        <v>0.27575667839984319</v>
      </c>
      <c r="F22" s="23">
        <f t="shared" si="2"/>
        <v>6.0561452204281781E-4</v>
      </c>
      <c r="G22" s="24"/>
      <c r="H22" s="19"/>
      <c r="J22" s="15"/>
      <c r="K22" s="15"/>
      <c r="L22" s="15"/>
      <c r="M22" s="15"/>
      <c r="N22" s="15"/>
      <c r="O22" s="16"/>
      <c r="Q22" s="15"/>
    </row>
    <row r="23" spans="2:17" ht="12" customHeight="1">
      <c r="B23" s="20">
        <v>8</v>
      </c>
      <c r="C23" s="21">
        <v>0.1094784296791038</v>
      </c>
      <c r="D23" s="22">
        <v>0.30183400621460571</v>
      </c>
      <c r="E23" s="23">
        <f t="shared" si="1"/>
        <v>0.27691145379041215</v>
      </c>
      <c r="F23" s="23">
        <f t="shared" si="2"/>
        <v>6.2113361933667608E-4</v>
      </c>
      <c r="G23" s="24"/>
      <c r="H23" s="19"/>
      <c r="J23" s="15"/>
      <c r="K23" s="15"/>
      <c r="L23" s="15"/>
      <c r="M23" s="15"/>
      <c r="N23" s="15"/>
      <c r="O23" s="16"/>
      <c r="Q23" s="15"/>
    </row>
    <row r="24" spans="2:17" ht="12" customHeight="1">
      <c r="B24" s="20">
        <v>9</v>
      </c>
      <c r="C24" s="21">
        <v>0.32160137348503021</v>
      </c>
      <c r="D24" s="22">
        <v>0.59285744996725931</v>
      </c>
      <c r="E24" s="23">
        <f t="shared" si="1"/>
        <v>0.59824620910444082</v>
      </c>
      <c r="F24" s="23">
        <f t="shared" si="2"/>
        <v>2.9038725038557203E-5</v>
      </c>
      <c r="G24" s="24"/>
      <c r="H24" s="19"/>
      <c r="J24" s="15"/>
      <c r="K24" s="15"/>
      <c r="L24" s="15"/>
      <c r="M24" s="15"/>
      <c r="N24" s="15"/>
      <c r="O24" s="16"/>
      <c r="Q24" s="15"/>
    </row>
    <row r="25" spans="2:17" ht="12" customHeight="1">
      <c r="B25" s="20">
        <v>10</v>
      </c>
      <c r="C25" s="21">
        <v>0.32845641396259267</v>
      </c>
      <c r="D25" s="22">
        <v>0.60633386469823969</v>
      </c>
      <c r="E25" s="23">
        <f t="shared" si="1"/>
        <v>0.6057840433207653</v>
      </c>
      <c r="F25" s="23">
        <f t="shared" si="2"/>
        <v>3.023035471278367E-7</v>
      </c>
      <c r="G25" s="24"/>
      <c r="H25" s="19"/>
      <c r="J25" s="15"/>
      <c r="K25" s="15"/>
      <c r="L25" s="15"/>
      <c r="M25" s="15"/>
      <c r="N25" s="15"/>
      <c r="O25" s="16"/>
      <c r="Q25" s="15"/>
    </row>
    <row r="26" spans="2:17" ht="12" customHeight="1">
      <c r="B26" s="20">
        <v>11</v>
      </c>
      <c r="C26" s="21">
        <v>0.38796700000000001</v>
      </c>
      <c r="D26" s="22">
        <v>0.65544000000000002</v>
      </c>
      <c r="E26" s="23">
        <f t="shared" si="1"/>
        <v>0.66611904437870195</v>
      </c>
      <c r="F26" s="23">
        <f t="shared" si="2"/>
        <v>1.1404198884228528E-4</v>
      </c>
      <c r="G26" s="24"/>
      <c r="H26" s="19"/>
      <c r="J26" s="15"/>
      <c r="K26" s="15"/>
      <c r="L26" s="15"/>
      <c r="M26" s="15"/>
      <c r="N26" s="15"/>
      <c r="O26" s="16"/>
      <c r="Q26" s="15"/>
    </row>
    <row r="27" spans="2:17" ht="12" customHeight="1">
      <c r="B27" s="20">
        <v>12</v>
      </c>
      <c r="C27" s="21">
        <v>0.45147163750151353</v>
      </c>
      <c r="D27" s="22">
        <v>0.67621875032121803</v>
      </c>
      <c r="E27" s="23">
        <f t="shared" si="1"/>
        <v>0.72181806143244132</v>
      </c>
      <c r="F27" s="23">
        <f t="shared" si="2"/>
        <v>2.0792971738181312E-3</v>
      </c>
      <c r="G27" s="24"/>
      <c r="H27" s="19"/>
      <c r="J27" s="15"/>
      <c r="K27" s="15"/>
      <c r="L27" s="15"/>
      <c r="M27" s="15"/>
      <c r="N27" s="15"/>
      <c r="O27" s="16"/>
      <c r="Q27" s="15"/>
    </row>
    <row r="28" spans="2:17" ht="12" customHeight="1">
      <c r="B28" s="20">
        <v>13</v>
      </c>
      <c r="C28" s="21">
        <v>0.46205062284287191</v>
      </c>
      <c r="D28" s="22">
        <v>0.69834360903071357</v>
      </c>
      <c r="E28" s="23">
        <f t="shared" si="1"/>
        <v>0.73034937281584267</v>
      </c>
      <c r="F28" s="23">
        <f t="shared" si="2"/>
        <v>1.0243689154694809E-3</v>
      </c>
      <c r="G28" s="24"/>
      <c r="H28" s="19"/>
      <c r="J28" s="15"/>
      <c r="K28" s="15"/>
      <c r="L28" s="15"/>
      <c r="M28" s="15"/>
      <c r="N28" s="15"/>
      <c r="O28" s="16"/>
      <c r="Q28" s="15"/>
    </row>
    <row r="29" spans="2:17" ht="12" customHeight="1">
      <c r="B29" s="20">
        <v>14</v>
      </c>
      <c r="C29" s="21">
        <v>0.47749795612410684</v>
      </c>
      <c r="D29" s="22">
        <v>0.71284041990582536</v>
      </c>
      <c r="E29" s="23">
        <f t="shared" si="1"/>
        <v>0.74245938658342558</v>
      </c>
      <c r="F29" s="23">
        <f t="shared" si="2"/>
        <v>8.7728318704879233E-4</v>
      </c>
      <c r="G29" s="24"/>
      <c r="H29" s="19"/>
      <c r="J29" s="15"/>
      <c r="K29" s="15"/>
      <c r="L29" s="15"/>
      <c r="M29" s="15"/>
      <c r="N29" s="15"/>
      <c r="O29" s="16"/>
      <c r="Q29" s="15"/>
    </row>
    <row r="30" spans="2:17" ht="12" customHeight="1">
      <c r="B30" s="20">
        <v>15</v>
      </c>
      <c r="C30" s="21">
        <v>0.47783560699056776</v>
      </c>
      <c r="D30" s="22">
        <v>0.71387257200052812</v>
      </c>
      <c r="E30" s="23">
        <f t="shared" si="1"/>
        <v>0.74271961282830667</v>
      </c>
      <c r="F30" s="23">
        <f t="shared" si="2"/>
        <v>8.3215176451952304E-4</v>
      </c>
      <c r="G30" s="24"/>
      <c r="H30" s="19"/>
      <c r="J30" s="15"/>
      <c r="K30" s="15"/>
      <c r="L30" s="15"/>
      <c r="M30" s="15"/>
      <c r="N30" s="15"/>
      <c r="O30" s="16"/>
      <c r="Q30" s="15"/>
    </row>
    <row r="31" spans="2:17" ht="12" customHeight="1">
      <c r="B31" s="20">
        <v>16</v>
      </c>
      <c r="C31" s="21">
        <v>0.50889295897983255</v>
      </c>
      <c r="D31" s="22">
        <v>0.7568243875879952</v>
      </c>
      <c r="E31" s="23">
        <f t="shared" si="1"/>
        <v>0.76587550142011085</v>
      </c>
      <c r="F31" s="23">
        <f t="shared" si="2"/>
        <v>8.1922661601915308E-5</v>
      </c>
      <c r="G31" s="24"/>
      <c r="H31" s="19"/>
      <c r="J31" s="15"/>
      <c r="K31" s="15"/>
      <c r="L31" s="15"/>
      <c r="M31" s="15"/>
      <c r="N31" s="15"/>
      <c r="O31" s="16"/>
      <c r="Q31" s="15"/>
    </row>
    <row r="32" spans="2:17" ht="12" customHeight="1">
      <c r="B32" s="20">
        <v>17</v>
      </c>
      <c r="C32" s="21">
        <v>0.51380293970424629</v>
      </c>
      <c r="D32" s="22">
        <v>0.75783258910854645</v>
      </c>
      <c r="E32" s="23">
        <f t="shared" si="1"/>
        <v>0.76940025992046623</v>
      </c>
      <c r="F32" s="23">
        <f t="shared" si="2"/>
        <v>1.3381100801294091E-4</v>
      </c>
      <c r="G32" s="24"/>
      <c r="H32" s="19"/>
      <c r="J32" s="15"/>
      <c r="K32" s="15"/>
      <c r="L32" s="15"/>
      <c r="M32" s="15"/>
      <c r="N32" s="15"/>
      <c r="O32" s="16"/>
      <c r="Q32" s="15"/>
    </row>
    <row r="33" spans="2:18" ht="12" customHeight="1">
      <c r="B33" s="20">
        <v>18</v>
      </c>
      <c r="C33" s="21">
        <v>0.54470008449303831</v>
      </c>
      <c r="D33" s="22">
        <v>0.78216427761685148</v>
      </c>
      <c r="E33" s="23">
        <f t="shared" si="1"/>
        <v>0.79078442231454926</v>
      </c>
      <c r="F33" s="23">
        <f t="shared" si="2"/>
        <v>7.4306894609247226E-5</v>
      </c>
      <c r="G33" s="24"/>
      <c r="H33" s="19"/>
      <c r="J33" s="15"/>
      <c r="K33" s="15"/>
      <c r="L33" s="15"/>
      <c r="M33" s="15"/>
      <c r="N33" s="15"/>
      <c r="O33" s="16"/>
      <c r="Q33" s="15"/>
    </row>
    <row r="34" spans="2:18" ht="12" customHeight="1">
      <c r="B34" s="20">
        <v>19</v>
      </c>
      <c r="C34" s="21">
        <v>0.54550638653139916</v>
      </c>
      <c r="D34" s="22">
        <v>0.78569599820505065</v>
      </c>
      <c r="E34" s="23">
        <f t="shared" si="1"/>
        <v>0.79132473820932803</v>
      </c>
      <c r="F34" s="23">
        <f t="shared" si="2"/>
        <v>3.1682714035752487E-5</v>
      </c>
      <c r="G34" s="24"/>
      <c r="H34" s="19"/>
      <c r="J34" s="15"/>
      <c r="K34" s="15"/>
      <c r="L34" s="15"/>
      <c r="M34" s="15"/>
      <c r="N34" s="15"/>
      <c r="O34" s="16"/>
      <c r="Q34" s="15"/>
    </row>
    <row r="35" spans="2:18" ht="12" customHeight="1">
      <c r="B35" s="20">
        <v>20</v>
      </c>
      <c r="C35" s="21">
        <v>0.54569744871191961</v>
      </c>
      <c r="D35" s="22">
        <v>0.78611905173299323</v>
      </c>
      <c r="E35" s="23">
        <f t="shared" si="1"/>
        <v>0.79145264400138049</v>
      </c>
      <c r="F35" s="23">
        <f t="shared" si="2"/>
        <v>2.8447206485400305E-5</v>
      </c>
      <c r="G35" s="24"/>
      <c r="H35" s="19"/>
      <c r="J35" s="15"/>
      <c r="K35" s="15"/>
      <c r="L35" s="15"/>
      <c r="M35" s="15"/>
      <c r="N35" s="15"/>
      <c r="O35" s="16"/>
      <c r="Q35" s="88" t="s">
        <v>80</v>
      </c>
      <c r="R35" s="89">
        <f>F162</f>
        <v>-0.36579725166532134</v>
      </c>
    </row>
    <row r="36" spans="2:18" ht="12" customHeight="1">
      <c r="B36" s="20">
        <v>21</v>
      </c>
      <c r="C36" s="21">
        <v>0.54943106880373671</v>
      </c>
      <c r="D36" s="22">
        <v>0.78868449301310917</v>
      </c>
      <c r="E36" s="23">
        <f t="shared" si="1"/>
        <v>0.79394230122015108</v>
      </c>
      <c r="F36" s="23">
        <f t="shared" si="2"/>
        <v>2.7644547142037306E-5</v>
      </c>
      <c r="G36" s="24"/>
      <c r="H36" s="19"/>
      <c r="J36" s="15"/>
      <c r="K36" s="15"/>
      <c r="L36" s="15"/>
      <c r="M36" s="15"/>
      <c r="N36" s="15"/>
      <c r="O36" s="16"/>
      <c r="Q36" s="15"/>
    </row>
    <row r="37" spans="2:18" ht="12" customHeight="1">
      <c r="B37" s="20">
        <v>22</v>
      </c>
      <c r="C37" s="21">
        <v>0.55091081080722981</v>
      </c>
      <c r="D37" s="22">
        <v>0.79232839463113658</v>
      </c>
      <c r="E37" s="23">
        <f t="shared" si="1"/>
        <v>0.79492389293924692</v>
      </c>
      <c r="F37" s="23">
        <f t="shared" si="2"/>
        <v>6.7366114674036605E-6</v>
      </c>
      <c r="G37" s="24"/>
      <c r="H37" s="19"/>
      <c r="J37" s="15"/>
      <c r="K37" s="15"/>
      <c r="L37" s="15"/>
      <c r="M37" s="15"/>
      <c r="N37" s="15"/>
      <c r="O37" s="16"/>
      <c r="Q37" s="15"/>
    </row>
    <row r="38" spans="2:18" ht="12" customHeight="1">
      <c r="B38" s="20">
        <v>23</v>
      </c>
      <c r="C38" s="21">
        <v>0.55464318756885922</v>
      </c>
      <c r="D38" s="22">
        <v>0.79329916246932186</v>
      </c>
      <c r="E38" s="23">
        <f t="shared" si="1"/>
        <v>0.79738694982797775</v>
      </c>
      <c r="F38" s="23">
        <f t="shared" si="2"/>
        <v>1.6710005489586915E-5</v>
      </c>
      <c r="G38" s="24"/>
      <c r="H38" s="19"/>
      <c r="J38" s="15"/>
      <c r="K38" s="15"/>
      <c r="L38" s="15"/>
      <c r="M38" s="15"/>
      <c r="N38" s="15"/>
      <c r="O38" s="16"/>
      <c r="Q38" s="15"/>
    </row>
    <row r="39" spans="2:18" ht="12" customHeight="1">
      <c r="B39" s="20">
        <v>24</v>
      </c>
      <c r="C39" s="21">
        <v>0.59881916477760966</v>
      </c>
      <c r="D39" s="22">
        <v>0.82400607541278981</v>
      </c>
      <c r="E39" s="23">
        <f t="shared" si="1"/>
        <v>0.82520850436610305</v>
      </c>
      <c r="F39" s="23">
        <f t="shared" si="2"/>
        <v>1.4458353877659722E-6</v>
      </c>
      <c r="G39" s="24"/>
      <c r="H39" s="19"/>
      <c r="J39" s="15"/>
      <c r="K39" s="15"/>
      <c r="L39" s="15"/>
      <c r="M39" s="15"/>
      <c r="N39" s="15"/>
      <c r="O39" s="16"/>
      <c r="Q39" s="15"/>
    </row>
    <row r="40" spans="2:18" ht="12" customHeight="1">
      <c r="B40" s="20">
        <v>25</v>
      </c>
      <c r="C40" s="21">
        <v>0.61660105448980984</v>
      </c>
      <c r="D40" s="22">
        <v>0.82400607541278981</v>
      </c>
      <c r="E40" s="23">
        <f t="shared" si="1"/>
        <v>0.83575653533569738</v>
      </c>
      <c r="F40" s="23">
        <f t="shared" si="2"/>
        <v>1.3807330839985709E-4</v>
      </c>
      <c r="G40" s="24"/>
      <c r="H40" s="19"/>
      <c r="J40" s="15"/>
      <c r="K40" s="15"/>
      <c r="L40" s="15"/>
      <c r="M40" s="15"/>
      <c r="N40" s="15"/>
      <c r="O40" s="16"/>
      <c r="Q40" s="15"/>
    </row>
    <row r="41" spans="2:18" ht="12" customHeight="1">
      <c r="B41" s="20">
        <v>26</v>
      </c>
      <c r="C41" s="21">
        <v>0.62859805780776423</v>
      </c>
      <c r="D41" s="22">
        <v>0.83942532649258228</v>
      </c>
      <c r="E41" s="23">
        <f t="shared" si="1"/>
        <v>0.84267625586591033</v>
      </c>
      <c r="F41" s="23">
        <f t="shared" si="2"/>
        <v>1.05685417903671E-5</v>
      </c>
      <c r="G41" s="24"/>
      <c r="H41" s="19"/>
      <c r="J41" s="15"/>
      <c r="K41" s="15"/>
      <c r="L41" s="15"/>
      <c r="M41" s="15"/>
      <c r="N41" s="15"/>
      <c r="O41" s="16"/>
      <c r="Q41" s="15"/>
    </row>
    <row r="42" spans="2:18" ht="12" customHeight="1">
      <c r="B42" s="20">
        <v>27</v>
      </c>
      <c r="C42" s="21">
        <v>0.63158482835377439</v>
      </c>
      <c r="D42" s="22">
        <v>0.84566844239994043</v>
      </c>
      <c r="E42" s="23">
        <f t="shared" si="1"/>
        <v>0.84437507439642845</v>
      </c>
      <c r="F42" s="23">
        <f t="shared" si="2"/>
        <v>1.6728007925085791E-6</v>
      </c>
      <c r="G42" s="24"/>
      <c r="H42" s="19"/>
      <c r="J42" s="15"/>
      <c r="K42" s="15"/>
      <c r="L42" s="15"/>
      <c r="M42" s="15"/>
      <c r="N42" s="15"/>
    </row>
    <row r="43" spans="2:18" ht="12" customHeight="1">
      <c r="B43" s="20">
        <v>28</v>
      </c>
      <c r="C43" s="21">
        <v>0.63195942326996735</v>
      </c>
      <c r="D43" s="22">
        <v>0.84636042183943194</v>
      </c>
      <c r="E43" s="23">
        <f t="shared" si="1"/>
        <v>0.84458747350998509</v>
      </c>
      <c r="F43" s="23">
        <f t="shared" si="2"/>
        <v>3.1433457788883943E-6</v>
      </c>
      <c r="G43" s="24"/>
      <c r="H43" s="19"/>
      <c r="J43" s="15"/>
      <c r="K43" s="15"/>
    </row>
    <row r="44" spans="2:18" ht="12" customHeight="1">
      <c r="B44" s="20">
        <v>29</v>
      </c>
      <c r="C44" s="21">
        <v>0.63205155761356768</v>
      </c>
      <c r="D44" s="22">
        <v>0.84652273646244525</v>
      </c>
      <c r="E44" s="23">
        <f t="shared" si="1"/>
        <v>0.84463969203242328</v>
      </c>
      <c r="F44" s="23">
        <f t="shared" si="2"/>
        <v>3.5458563254367392E-6</v>
      </c>
      <c r="G44" s="24"/>
      <c r="H44" s="19"/>
      <c r="J44" s="15"/>
      <c r="K44" s="15"/>
    </row>
    <row r="45" spans="2:18" ht="12" customHeight="1">
      <c r="B45" s="20">
        <v>30</v>
      </c>
      <c r="C45" s="21">
        <v>0.86921300000000001</v>
      </c>
      <c r="D45" s="22">
        <v>0.94445000000000001</v>
      </c>
      <c r="E45" s="23">
        <f t="shared" si="1"/>
        <v>0.95478034502687747</v>
      </c>
      <c r="F45" s="23">
        <f t="shared" si="2"/>
        <v>1.0671602837433194E-4</v>
      </c>
      <c r="G45" s="24"/>
      <c r="H45" s="19"/>
      <c r="J45" s="15"/>
      <c r="K45" s="15"/>
    </row>
    <row r="46" spans="2:18" ht="12" customHeight="1">
      <c r="B46" s="20">
        <v>31</v>
      </c>
      <c r="C46" s="21">
        <v>0.96406895522842317</v>
      </c>
      <c r="D46" s="22">
        <v>0.99625635887619057</v>
      </c>
      <c r="E46" s="23">
        <f t="shared" si="1"/>
        <v>0.98841868357780738</v>
      </c>
      <c r="F46" s="23">
        <f t="shared" si="2"/>
        <v>6.142915408288611E-5</v>
      </c>
      <c r="G46" s="24"/>
      <c r="H46" s="24"/>
      <c r="J46" s="15"/>
      <c r="K46" s="15"/>
    </row>
    <row r="47" spans="2:18" ht="12" customHeight="1">
      <c r="B47" s="25" t="s">
        <v>16</v>
      </c>
      <c r="C47" s="26">
        <v>1</v>
      </c>
      <c r="D47" s="27">
        <v>1.0000000000000004</v>
      </c>
      <c r="E47" s="28">
        <f>(EXP(C47/($F$50-C47))-1)/(EXP(1/($F$50-1))-1)</f>
        <v>1</v>
      </c>
      <c r="F47" s="29">
        <f t="shared" si="0"/>
        <v>1.9721522630525295E-31</v>
      </c>
      <c r="G47" s="30"/>
      <c r="H47" s="31"/>
      <c r="J47" s="15"/>
      <c r="K47" s="15"/>
    </row>
    <row r="48" spans="2:18" ht="12" customHeight="1">
      <c r="F48" s="87">
        <f>SUM(F15:F47)</f>
        <v>3.8377852002198544E-2</v>
      </c>
      <c r="G48" s="94" t="s">
        <v>91</v>
      </c>
      <c r="H48" s="95"/>
      <c r="J48" s="15"/>
      <c r="K48" s="15"/>
    </row>
    <row r="49" spans="1:19" ht="12" customHeight="1">
      <c r="E49" s="32"/>
      <c r="F49" s="33"/>
      <c r="G49" s="95"/>
      <c r="H49" s="95"/>
      <c r="J49" s="15"/>
      <c r="K49" s="15"/>
    </row>
    <row r="50" spans="1:19" ht="12" customHeight="1">
      <c r="B50" s="35" t="s">
        <v>17</v>
      </c>
      <c r="E50" s="36" t="s">
        <v>18</v>
      </c>
      <c r="F50" s="37">
        <v>-0.73842689441967058</v>
      </c>
      <c r="G50" s="96" t="s">
        <v>92</v>
      </c>
      <c r="H50" s="95"/>
      <c r="J50" s="15"/>
      <c r="K50" s="15"/>
      <c r="O50" s="4"/>
      <c r="P50" s="4"/>
      <c r="Q50" s="4"/>
      <c r="R50" s="4"/>
      <c r="S50" s="4"/>
    </row>
    <row r="51" spans="1:19" s="4" customFormat="1" ht="11.65">
      <c r="A51" s="1"/>
      <c r="B51" s="1"/>
      <c r="C51" s="1"/>
      <c r="D51" s="1"/>
      <c r="E51" s="1"/>
      <c r="F51" s="1"/>
      <c r="G51" s="101"/>
      <c r="H51" s="99"/>
      <c r="I51" s="42"/>
      <c r="J51" s="42"/>
      <c r="K51" s="42"/>
      <c r="L51" s="42"/>
    </row>
    <row r="52" spans="1:19" s="4" customFormat="1" ht="11.65">
      <c r="A52" s="1"/>
      <c r="B52" s="1"/>
      <c r="C52" s="39"/>
      <c r="D52" s="1"/>
      <c r="E52" s="1"/>
      <c r="F52" s="97" t="s">
        <v>88</v>
      </c>
      <c r="G52" s="98"/>
      <c r="H52" s="102"/>
      <c r="I52" s="42"/>
      <c r="J52" s="42"/>
      <c r="K52" s="42"/>
      <c r="L52" s="42"/>
    </row>
    <row r="53" spans="1:19" s="4" customFormat="1" ht="11.65">
      <c r="A53" s="1"/>
      <c r="B53" s="1"/>
      <c r="C53" s="1"/>
      <c r="D53" s="41"/>
      <c r="E53" s="1"/>
      <c r="F53" s="100" t="s">
        <v>90</v>
      </c>
      <c r="G53" s="103" t="s">
        <v>93</v>
      </c>
    </row>
    <row r="54" spans="1:19" s="4" customFormat="1" ht="11.65">
      <c r="B54" s="1"/>
      <c r="C54" s="1"/>
      <c r="D54" s="1"/>
      <c r="E54" s="1"/>
      <c r="F54" s="100" t="s">
        <v>89</v>
      </c>
      <c r="G54" s="104" t="s">
        <v>94</v>
      </c>
      <c r="O54" s="1"/>
      <c r="P54" s="1"/>
      <c r="Q54" s="1"/>
      <c r="R54" s="1"/>
      <c r="S54" s="1"/>
    </row>
    <row r="55" spans="1:19">
      <c r="A55" s="4"/>
    </row>
    <row r="56" spans="1:19">
      <c r="H56" s="43"/>
    </row>
    <row r="57" spans="1:19">
      <c r="B57" s="44" t="s">
        <v>19</v>
      </c>
      <c r="C57" s="4"/>
      <c r="D57" s="4"/>
      <c r="E57" s="45" t="s">
        <v>20</v>
      </c>
      <c r="F57" s="46">
        <f>F50</f>
        <v>-0.73842689441967058</v>
      </c>
      <c r="G57" s="47"/>
      <c r="H57" s="48"/>
    </row>
    <row r="58" spans="1:19">
      <c r="C58" s="49"/>
      <c r="D58" s="48"/>
      <c r="E58" s="48"/>
      <c r="F58" s="48"/>
      <c r="G58" s="50"/>
      <c r="H58" s="51"/>
    </row>
    <row r="59" spans="1:19" ht="15.95" customHeight="1">
      <c r="C59" s="49"/>
      <c r="D59" s="77" t="s">
        <v>2</v>
      </c>
      <c r="E59" s="77" t="s">
        <v>21</v>
      </c>
      <c r="F59" s="77" t="s">
        <v>22</v>
      </c>
      <c r="G59" s="51"/>
      <c r="H59" s="43"/>
    </row>
    <row r="60" spans="1:19" ht="9.9499999999999993" customHeight="1">
      <c r="C60" s="49"/>
      <c r="D60" s="52">
        <v>0</v>
      </c>
      <c r="E60" s="46">
        <f t="shared" ref="E60:E123" si="3">(EXP(D60/($F$57-D60))-1)/(EXP(1/($F$57-1))-1)</f>
        <v>0</v>
      </c>
      <c r="F60" s="46">
        <f>D60-E60</f>
        <v>0</v>
      </c>
      <c r="G60" s="47"/>
      <c r="H60" s="43"/>
    </row>
    <row r="61" spans="1:19" ht="9.9499999999999993" customHeight="1">
      <c r="B61" s="4"/>
      <c r="C61" s="49"/>
      <c r="D61" s="52">
        <f>D60+0.01</f>
        <v>0.01</v>
      </c>
      <c r="E61" s="46">
        <f t="shared" si="3"/>
        <v>3.0342252043952422E-2</v>
      </c>
      <c r="F61" s="46">
        <f t="shared" ref="F61:F124" si="4">D61-E61</f>
        <v>-2.0342252043952423E-2</v>
      </c>
      <c r="G61" s="47"/>
      <c r="H61" s="43"/>
    </row>
    <row r="62" spans="1:19" ht="9.9499999999999993" customHeight="1">
      <c r="B62" s="4"/>
      <c r="C62" s="49"/>
      <c r="D62" s="52">
        <f t="shared" ref="D62:D125" si="5">D61+0.01</f>
        <v>0.02</v>
      </c>
      <c r="E62" s="46">
        <f t="shared" si="3"/>
        <v>5.949739468607463E-2</v>
      </c>
      <c r="F62" s="46">
        <f t="shared" si="4"/>
        <v>-3.9497394686074633E-2</v>
      </c>
      <c r="G62" s="47"/>
      <c r="H62" s="43"/>
    </row>
    <row r="63" spans="1:19" ht="9.9499999999999993" customHeight="1">
      <c r="B63" s="4"/>
      <c r="C63" s="49"/>
      <c r="D63" s="52">
        <f t="shared" si="5"/>
        <v>0.03</v>
      </c>
      <c r="E63" s="46">
        <f t="shared" si="3"/>
        <v>8.7531430406294408E-2</v>
      </c>
      <c r="F63" s="46">
        <f t="shared" si="4"/>
        <v>-5.7531430406294409E-2</v>
      </c>
      <c r="G63" s="47"/>
      <c r="H63" s="43"/>
    </row>
    <row r="64" spans="1:19" ht="9.9499999999999993" customHeight="1">
      <c r="C64" s="49"/>
      <c r="D64" s="52">
        <f t="shared" si="5"/>
        <v>0.04</v>
      </c>
      <c r="E64" s="46">
        <f t="shared" si="3"/>
        <v>0.11450567936708907</v>
      </c>
      <c r="F64" s="46">
        <f t="shared" si="4"/>
        <v>-7.4505679367089073E-2</v>
      </c>
      <c r="G64" s="47"/>
      <c r="H64" s="43"/>
    </row>
    <row r="65" spans="3:8" ht="9.9499999999999993" customHeight="1">
      <c r="C65" s="49"/>
      <c r="D65" s="52">
        <f t="shared" si="5"/>
        <v>0.05</v>
      </c>
      <c r="E65" s="46">
        <f t="shared" si="3"/>
        <v>0.14047717937715501</v>
      </c>
      <c r="F65" s="46">
        <f t="shared" si="4"/>
        <v>-9.0477179377155006E-2</v>
      </c>
      <c r="G65" s="47"/>
      <c r="H65" s="43"/>
    </row>
    <row r="66" spans="3:8" ht="9.9499999999999993" customHeight="1">
      <c r="C66" s="49"/>
      <c r="D66" s="52">
        <f t="shared" si="5"/>
        <v>6.0000000000000005E-2</v>
      </c>
      <c r="E66" s="46">
        <f t="shared" si="3"/>
        <v>0.1654990461806998</v>
      </c>
      <c r="F66" s="46">
        <f t="shared" si="4"/>
        <v>-0.1054990461806998</v>
      </c>
      <c r="G66" s="47"/>
      <c r="H66" s="43"/>
    </row>
    <row r="67" spans="3:8" ht="9.9499999999999993" customHeight="1">
      <c r="C67" s="49"/>
      <c r="D67" s="52">
        <f t="shared" si="5"/>
        <v>7.0000000000000007E-2</v>
      </c>
      <c r="E67" s="46">
        <f t="shared" si="3"/>
        <v>0.1896207985306177</v>
      </c>
      <c r="F67" s="46">
        <f t="shared" si="4"/>
        <v>-0.11962079853061769</v>
      </c>
      <c r="G67" s="47"/>
      <c r="H67" s="43"/>
    </row>
    <row r="68" spans="3:8" ht="9.9499999999999993" customHeight="1">
      <c r="C68" s="49"/>
      <c r="D68" s="52">
        <f t="shared" si="5"/>
        <v>0.08</v>
      </c>
      <c r="E68" s="46">
        <f t="shared" si="3"/>
        <v>0.21288865194643064</v>
      </c>
      <c r="F68" s="46">
        <f t="shared" si="4"/>
        <v>-0.13288865194643062</v>
      </c>
      <c r="G68" s="47"/>
      <c r="H68" s="43"/>
    </row>
    <row r="69" spans="3:8" ht="9.9499999999999993" customHeight="1">
      <c r="C69" s="49"/>
      <c r="D69" s="52">
        <f t="shared" si="5"/>
        <v>0.09</v>
      </c>
      <c r="E69" s="46">
        <f t="shared" si="3"/>
        <v>0.23534578457695648</v>
      </c>
      <c r="F69" s="46">
        <f t="shared" si="4"/>
        <v>-0.14534578457695649</v>
      </c>
      <c r="G69" s="47"/>
      <c r="H69" s="43"/>
    </row>
    <row r="70" spans="3:8" ht="9.9499999999999993" customHeight="1">
      <c r="C70" s="49"/>
      <c r="D70" s="52">
        <f t="shared" si="5"/>
        <v>9.9999999999999992E-2</v>
      </c>
      <c r="E70" s="46">
        <f t="shared" si="3"/>
        <v>0.25703257817184788</v>
      </c>
      <c r="F70" s="46">
        <f t="shared" si="4"/>
        <v>-0.1570325781718479</v>
      </c>
      <c r="G70" s="47"/>
      <c r="H70" s="43"/>
    </row>
    <row r="71" spans="3:8" ht="9.9499999999999993" customHeight="1">
      <c r="C71" s="49"/>
      <c r="D71" s="52">
        <f t="shared" si="5"/>
        <v>0.10999999999999999</v>
      </c>
      <c r="E71" s="46">
        <f t="shared" si="3"/>
        <v>0.27798683680583647</v>
      </c>
      <c r="F71" s="46">
        <f t="shared" si="4"/>
        <v>-0.16798683680583648</v>
      </c>
      <c r="G71" s="47"/>
      <c r="H71" s="43"/>
    </row>
    <row r="72" spans="3:8" ht="9.9499999999999993" customHeight="1">
      <c r="C72" s="49"/>
      <c r="D72" s="52">
        <f t="shared" si="5"/>
        <v>0.11999999999999998</v>
      </c>
      <c r="E72" s="46">
        <f t="shared" si="3"/>
        <v>0.29824398568667765</v>
      </c>
      <c r="F72" s="46">
        <f t="shared" si="4"/>
        <v>-0.17824398568667765</v>
      </c>
      <c r="G72" s="47"/>
      <c r="H72" s="43"/>
    </row>
    <row r="73" spans="3:8" ht="9.9499999999999993" customHeight="1">
      <c r="C73" s="49"/>
      <c r="D73" s="52">
        <f t="shared" si="5"/>
        <v>0.12999999999999998</v>
      </c>
      <c r="E73" s="46">
        <f t="shared" si="3"/>
        <v>0.3178372521056233</v>
      </c>
      <c r="F73" s="46">
        <f t="shared" si="4"/>
        <v>-0.18783725210562333</v>
      </c>
      <c r="G73" s="47"/>
      <c r="H73" s="43"/>
    </row>
    <row r="74" spans="3:8" ht="9.9499999999999993" customHeight="1">
      <c r="C74" s="49"/>
      <c r="D74" s="52">
        <f t="shared" si="5"/>
        <v>0.13999999999999999</v>
      </c>
      <c r="E74" s="46">
        <f t="shared" si="3"/>
        <v>0.33679783035200883</v>
      </c>
      <c r="F74" s="46">
        <f t="shared" si="4"/>
        <v>-0.19679783035200885</v>
      </c>
      <c r="G74" s="47"/>
      <c r="H74" s="43"/>
    </row>
    <row r="75" spans="3:8" ht="9.9499999999999993" customHeight="1">
      <c r="C75" s="49"/>
      <c r="D75" s="52">
        <f t="shared" si="5"/>
        <v>0.15</v>
      </c>
      <c r="E75" s="46">
        <f t="shared" si="3"/>
        <v>0.35515503220635131</v>
      </c>
      <c r="F75" s="46">
        <f t="shared" si="4"/>
        <v>-0.20515503220635131</v>
      </c>
      <c r="G75" s="47"/>
      <c r="H75" s="43"/>
    </row>
    <row r="76" spans="3:8" ht="9.9499999999999993" customHeight="1">
      <c r="C76" s="49"/>
      <c r="D76" s="52">
        <f t="shared" si="5"/>
        <v>0.16</v>
      </c>
      <c r="E76" s="46">
        <f t="shared" si="3"/>
        <v>0.37293642444508013</v>
      </c>
      <c r="F76" s="46">
        <f t="shared" si="4"/>
        <v>-0.21293642444508012</v>
      </c>
      <c r="G76" s="47"/>
      <c r="H76" s="43"/>
    </row>
    <row r="77" spans="3:8" ht="9.9499999999999993" customHeight="1">
      <c r="C77" s="49"/>
      <c r="D77" s="52">
        <f t="shared" si="5"/>
        <v>0.17</v>
      </c>
      <c r="E77" s="46">
        <f t="shared" si="3"/>
        <v>0.39016795463113296</v>
      </c>
      <c r="F77" s="46">
        <f t="shared" si="4"/>
        <v>-0.22016795463113295</v>
      </c>
      <c r="G77" s="47"/>
      <c r="H77" s="43"/>
    </row>
    <row r="78" spans="3:8" ht="9.9499999999999993" customHeight="1">
      <c r="C78" s="49"/>
      <c r="D78" s="52">
        <f t="shared" si="5"/>
        <v>0.18000000000000002</v>
      </c>
      <c r="E78" s="46">
        <f t="shared" si="3"/>
        <v>0.406874066325145</v>
      </c>
      <c r="F78" s="46">
        <f t="shared" si="4"/>
        <v>-0.22687406632514498</v>
      </c>
      <c r="G78" s="47"/>
      <c r="H78" s="43"/>
    </row>
    <row r="79" spans="3:8" ht="9.9499999999999993" customHeight="1">
      <c r="C79" s="49"/>
      <c r="D79" s="52">
        <f t="shared" si="5"/>
        <v>0.19000000000000003</v>
      </c>
      <c r="E79" s="46">
        <f t="shared" si="3"/>
        <v>0.4230778047292571</v>
      </c>
      <c r="F79" s="46">
        <f t="shared" si="4"/>
        <v>-0.23307780472925707</v>
      </c>
      <c r="G79" s="47"/>
      <c r="H79" s="43"/>
    </row>
    <row r="80" spans="3:8" ht="9.9499999999999993" customHeight="1">
      <c r="C80" s="49"/>
      <c r="D80" s="52">
        <f t="shared" si="5"/>
        <v>0.20000000000000004</v>
      </c>
      <c r="E80" s="46">
        <f t="shared" si="3"/>
        <v>0.43880091366747648</v>
      </c>
      <c r="F80" s="46">
        <f t="shared" si="4"/>
        <v>-0.23880091366747644</v>
      </c>
      <c r="G80" s="47"/>
      <c r="H80" s="43"/>
    </row>
    <row r="81" spans="3:16" ht="9.9499999999999993" customHeight="1">
      <c r="C81" s="49"/>
      <c r="D81" s="52">
        <f t="shared" si="5"/>
        <v>0.21000000000000005</v>
      </c>
      <c r="E81" s="46">
        <f t="shared" si="3"/>
        <v>0.45406392471113671</v>
      </c>
      <c r="F81" s="46">
        <f t="shared" si="4"/>
        <v>-0.24406392471113666</v>
      </c>
      <c r="G81" s="47"/>
      <c r="H81" s="43"/>
      <c r="I81" s="53"/>
      <c r="J81" s="54"/>
      <c r="K81" s="54"/>
      <c r="L81" s="53"/>
    </row>
    <row r="82" spans="3:16" ht="9.9499999999999993" customHeight="1">
      <c r="C82" s="49"/>
      <c r="D82" s="52">
        <f t="shared" si="5"/>
        <v>0.22000000000000006</v>
      </c>
      <c r="E82" s="46">
        <f t="shared" si="3"/>
        <v>0.46888623917370575</v>
      </c>
      <c r="F82" s="46">
        <f t="shared" si="4"/>
        <v>-0.2488862391737057</v>
      </c>
      <c r="G82" s="47"/>
      <c r="H82" s="43"/>
      <c r="I82" s="53"/>
      <c r="J82" s="54"/>
      <c r="K82" s="54"/>
      <c r="L82" s="53"/>
      <c r="O82" s="55"/>
    </row>
    <row r="83" spans="3:16" ht="9.9499999999999993" customHeight="1">
      <c r="C83" s="49"/>
      <c r="D83" s="52">
        <f t="shared" si="5"/>
        <v>0.23000000000000007</v>
      </c>
      <c r="E83" s="46">
        <f t="shared" si="3"/>
        <v>0.48328620362456992</v>
      </c>
      <c r="F83" s="46">
        <f t="shared" si="4"/>
        <v>-0.25328620362456988</v>
      </c>
      <c r="G83" s="47"/>
      <c r="H83" s="43"/>
      <c r="I83" s="55"/>
      <c r="J83" s="55"/>
      <c r="K83" s="55"/>
      <c r="L83" s="55"/>
      <c r="M83" s="55"/>
      <c r="N83" s="55"/>
      <c r="O83" s="55"/>
      <c r="P83" s="55"/>
    </row>
    <row r="84" spans="3:16" ht="9.9499999999999993" customHeight="1">
      <c r="C84" s="49"/>
      <c r="D84" s="52">
        <f t="shared" si="5"/>
        <v>0.24000000000000007</v>
      </c>
      <c r="E84" s="46">
        <f t="shared" si="3"/>
        <v>0.49728117950527839</v>
      </c>
      <c r="F84" s="46">
        <f t="shared" si="4"/>
        <v>-0.25728117950527829</v>
      </c>
      <c r="G84" s="47"/>
      <c r="H84" s="43"/>
      <c r="I84" s="55"/>
      <c r="J84" s="55"/>
      <c r="K84" s="55"/>
      <c r="L84" s="55"/>
      <c r="M84" s="55"/>
      <c r="N84" s="55"/>
      <c r="P84" s="55"/>
    </row>
    <row r="85" spans="3:16" ht="9.9499999999999993" customHeight="1">
      <c r="C85" s="49"/>
      <c r="D85" s="52">
        <f t="shared" si="5"/>
        <v>0.25000000000000006</v>
      </c>
      <c r="E85" s="46">
        <f t="shared" si="3"/>
        <v>0.51088760737299665</v>
      </c>
      <c r="F85" s="46">
        <f t="shared" si="4"/>
        <v>-0.2608876073729966</v>
      </c>
      <c r="G85" s="47"/>
      <c r="H85" s="43"/>
    </row>
    <row r="86" spans="3:16" ht="9.9499999999999993" customHeight="1">
      <c r="C86" s="49"/>
      <c r="D86" s="52">
        <f t="shared" si="5"/>
        <v>0.26000000000000006</v>
      </c>
      <c r="E86" s="46">
        <f t="shared" si="3"/>
        <v>0.52412106624371746</v>
      </c>
      <c r="F86" s="46">
        <f t="shared" si="4"/>
        <v>-0.2641210662437174</v>
      </c>
      <c r="G86" s="47"/>
      <c r="H86" s="43"/>
    </row>
    <row r="87" spans="3:16" ht="9.9499999999999993" customHeight="1">
      <c r="C87" s="49"/>
      <c r="D87" s="52">
        <f t="shared" si="5"/>
        <v>0.27000000000000007</v>
      </c>
      <c r="E87" s="46">
        <f t="shared" si="3"/>
        <v>0.53699632846128298</v>
      </c>
      <c r="F87" s="46">
        <f t="shared" si="4"/>
        <v>-0.26699632846128291</v>
      </c>
      <c r="G87" s="47"/>
      <c r="H87" s="43"/>
    </row>
    <row r="88" spans="3:16" ht="9.9499999999999993" customHeight="1">
      <c r="C88" s="49"/>
      <c r="D88" s="52">
        <f t="shared" si="5"/>
        <v>0.28000000000000008</v>
      </c>
      <c r="E88" s="46">
        <f t="shared" si="3"/>
        <v>0.54952741047683962</v>
      </c>
      <c r="F88" s="46">
        <f t="shared" si="4"/>
        <v>-0.26952741047683954</v>
      </c>
      <c r="G88" s="47"/>
      <c r="H88" s="43"/>
    </row>
    <row r="89" spans="3:16" ht="9.9499999999999993" customHeight="1">
      <c r="C89" s="49"/>
      <c r="D89" s="52">
        <f t="shared" si="5"/>
        <v>0.29000000000000009</v>
      </c>
      <c r="E89" s="46">
        <f t="shared" si="3"/>
        <v>0.5617276198863409</v>
      </c>
      <c r="F89" s="46">
        <f t="shared" si="4"/>
        <v>-0.27172761988634081</v>
      </c>
      <c r="G89" s="47"/>
      <c r="H89" s="43"/>
    </row>
    <row r="90" spans="3:16" ht="9.9499999999999993" customHeight="1">
      <c r="C90" s="49"/>
      <c r="D90" s="52">
        <f t="shared" si="5"/>
        <v>0.3000000000000001</v>
      </c>
      <c r="E90" s="46">
        <f t="shared" si="3"/>
        <v>0.57360959904064857</v>
      </c>
      <c r="F90" s="46">
        <f t="shared" si="4"/>
        <v>-0.27360959904064847</v>
      </c>
      <c r="G90" s="47"/>
      <c r="H90" s="43"/>
    </row>
    <row r="91" spans="3:16" ht="9.9499999999999993" customHeight="1">
      <c r="C91" s="49"/>
      <c r="D91" s="52">
        <f t="shared" si="5"/>
        <v>0.31000000000000011</v>
      </c>
      <c r="E91" s="46">
        <f t="shared" si="3"/>
        <v>0.58518536551318323</v>
      </c>
      <c r="F91" s="46">
        <f t="shared" si="4"/>
        <v>-0.27518536551318312</v>
      </c>
      <c r="G91" s="47"/>
      <c r="H91" s="43"/>
    </row>
    <row r="92" spans="3:16" ht="9.9499999999999993" customHeight="1">
      <c r="C92" s="49"/>
      <c r="D92" s="52">
        <f t="shared" si="5"/>
        <v>0.32000000000000012</v>
      </c>
      <c r="E92" s="46">
        <f t="shared" si="3"/>
        <v>0.5964663496835495</v>
      </c>
      <c r="F92" s="46">
        <f t="shared" si="4"/>
        <v>-0.27646634968354938</v>
      </c>
      <c r="G92" s="47"/>
      <c r="H92" s="43"/>
    </row>
    <row r="93" spans="3:16" ht="9.9499999999999993" customHeight="1">
      <c r="C93" s="49"/>
      <c r="D93" s="52">
        <f t="shared" si="5"/>
        <v>0.33000000000000013</v>
      </c>
      <c r="E93" s="46">
        <f t="shared" si="3"/>
        <v>0.6074634296717536</v>
      </c>
      <c r="F93" s="46">
        <f t="shared" si="4"/>
        <v>-0.27746342967175347</v>
      </c>
      <c r="G93" s="47"/>
      <c r="H93" s="43"/>
    </row>
    <row r="94" spans="3:16" ht="9.9499999999999993" customHeight="1">
      <c r="C94" s="49"/>
      <c r="D94" s="52">
        <f t="shared" si="5"/>
        <v>0.34000000000000014</v>
      </c>
      <c r="E94" s="46">
        <f t="shared" si="3"/>
        <v>0.61818696383626504</v>
      </c>
      <c r="F94" s="46">
        <f t="shared" si="4"/>
        <v>-0.2781869638362649</v>
      </c>
      <c r="G94" s="47"/>
      <c r="H94" s="43"/>
    </row>
    <row r="95" spans="3:16" ht="9.9499999999999993" customHeight="1">
      <c r="C95" s="49"/>
      <c r="D95" s="52">
        <f t="shared" si="5"/>
        <v>0.35000000000000014</v>
      </c>
      <c r="E95" s="46">
        <f t="shared" si="3"/>
        <v>0.62864682102992964</v>
      </c>
      <c r="F95" s="46">
        <f t="shared" si="4"/>
        <v>-0.27864682102992949</v>
      </c>
      <c r="G95" s="47"/>
      <c r="H95" s="43"/>
    </row>
    <row r="96" spans="3:16" ht="9.9499999999999993" customHeight="1">
      <c r="C96" s="49"/>
      <c r="D96" s="52">
        <f t="shared" si="5"/>
        <v>0.36000000000000015</v>
      </c>
      <c r="E96" s="46">
        <f t="shared" si="3"/>
        <v>0.63885240879043692</v>
      </c>
      <c r="F96" s="46">
        <f t="shared" si="4"/>
        <v>-0.27885240879043677</v>
      </c>
      <c r="G96" s="47"/>
      <c r="H96" s="43"/>
    </row>
    <row r="97" spans="3:8" ht="9.9499999999999993" customHeight="1">
      <c r="C97" s="49"/>
      <c r="D97" s="52">
        <f t="shared" si="5"/>
        <v>0.37000000000000016</v>
      </c>
      <c r="E97" s="46">
        <f t="shared" si="3"/>
        <v>0.64881269962643462</v>
      </c>
      <c r="F97" s="46">
        <f t="shared" si="4"/>
        <v>-0.27881269962643446</v>
      </c>
      <c r="G97" s="47"/>
      <c r="H97" s="43"/>
    </row>
    <row r="98" spans="3:8" ht="9.9499999999999993" customHeight="1">
      <c r="C98" s="49"/>
      <c r="D98" s="52">
        <f t="shared" si="5"/>
        <v>0.38000000000000017</v>
      </c>
      <c r="E98" s="46">
        <f t="shared" si="3"/>
        <v>0.6585362555462968</v>
      </c>
      <c r="F98" s="46">
        <f t="shared" si="4"/>
        <v>-0.27853625554629663</v>
      </c>
      <c r="G98" s="47"/>
      <c r="H98" s="43"/>
    </row>
    <row r="99" spans="3:8" ht="9.9499999999999993" customHeight="1">
      <c r="C99" s="49"/>
      <c r="D99" s="52">
        <f t="shared" si="5"/>
        <v>0.39000000000000018</v>
      </c>
      <c r="E99" s="46">
        <f t="shared" si="3"/>
        <v>0.66803125096383043</v>
      </c>
      <c r="F99" s="46">
        <f t="shared" si="4"/>
        <v>-0.27803125096383025</v>
      </c>
      <c r="G99" s="47"/>
      <c r="H99" s="43"/>
    </row>
    <row r="100" spans="3:8" ht="9.9499999999999993" customHeight="1">
      <c r="C100" s="49"/>
      <c r="D100" s="52">
        <f t="shared" si="5"/>
        <v>0.40000000000000019</v>
      </c>
      <c r="E100" s="46">
        <f t="shared" si="3"/>
        <v>0.67730549410369645</v>
      </c>
      <c r="F100" s="46">
        <f t="shared" si="4"/>
        <v>-0.27730549410369626</v>
      </c>
      <c r="G100" s="47"/>
      <c r="H100" s="43"/>
    </row>
    <row r="101" spans="3:8" ht="9.9499999999999993" customHeight="1">
      <c r="C101" s="49"/>
      <c r="D101" s="52">
        <f t="shared" si="5"/>
        <v>0.4100000000000002</v>
      </c>
      <c r="E101" s="46">
        <f t="shared" si="3"/>
        <v>0.68636644701890726</v>
      </c>
      <c r="F101" s="46">
        <f t="shared" si="4"/>
        <v>-0.27636644701890706</v>
      </c>
      <c r="G101" s="47"/>
      <c r="H101" s="43"/>
    </row>
    <row r="102" spans="3:8" ht="9.9499999999999993" customHeight="1">
      <c r="C102" s="49"/>
      <c r="D102" s="52">
        <f t="shared" si="5"/>
        <v>0.42000000000000021</v>
      </c>
      <c r="E102" s="46">
        <f t="shared" si="3"/>
        <v>0.69522124432331844</v>
      </c>
      <c r="F102" s="46">
        <f t="shared" si="4"/>
        <v>-0.27522124432331824</v>
      </c>
      <c r="G102" s="47"/>
      <c r="H102" s="43"/>
    </row>
    <row r="103" spans="3:8" ht="9.9499999999999993" customHeight="1">
      <c r="C103" s="49"/>
      <c r="D103" s="52">
        <f t="shared" si="5"/>
        <v>0.43000000000000022</v>
      </c>
      <c r="E103" s="46">
        <f t="shared" si="3"/>
        <v>0.70387671073347413</v>
      </c>
      <c r="F103" s="46">
        <f t="shared" si="4"/>
        <v>-0.27387671073347392</v>
      </c>
      <c r="G103" s="47"/>
      <c r="H103" s="43"/>
    </row>
    <row r="104" spans="3:8" ht="9.9499999999999993" customHeight="1">
      <c r="C104" s="49"/>
      <c r="D104" s="52">
        <f t="shared" si="5"/>
        <v>0.44000000000000022</v>
      </c>
      <c r="E104" s="46">
        <f t="shared" si="3"/>
        <v>0.71233937750638587</v>
      </c>
      <c r="F104" s="46">
        <f t="shared" si="4"/>
        <v>-0.27233937750638565</v>
      </c>
      <c r="G104" s="47"/>
      <c r="H104" s="43"/>
    </row>
    <row r="105" spans="3:8" ht="9.9499999999999993" customHeight="1">
      <c r="C105" s="49"/>
      <c r="D105" s="52">
        <f t="shared" si="5"/>
        <v>0.45000000000000023</v>
      </c>
      <c r="E105" s="46">
        <f t="shared" si="3"/>
        <v>0.72061549785276224</v>
      </c>
      <c r="F105" s="46">
        <f t="shared" si="4"/>
        <v>-0.27061549785276201</v>
      </c>
      <c r="G105" s="47"/>
      <c r="H105" s="43"/>
    </row>
    <row r="106" spans="3:8" ht="9.9499999999999993" customHeight="1">
      <c r="C106" s="49"/>
      <c r="D106" s="52">
        <f t="shared" si="5"/>
        <v>0.46000000000000024</v>
      </c>
      <c r="E106" s="46">
        <f t="shared" si="3"/>
        <v>0.72871106139877284</v>
      </c>
      <c r="F106" s="46">
        <f t="shared" si="4"/>
        <v>-0.2687110613987726</v>
      </c>
      <c r="G106" s="47"/>
      <c r="H106" s="43"/>
    </row>
    <row r="107" spans="3:8" ht="9.9499999999999993" customHeight="1">
      <c r="C107" s="49"/>
      <c r="D107" s="52">
        <f t="shared" si="5"/>
        <v>0.47000000000000025</v>
      </c>
      <c r="E107" s="46">
        <f t="shared" si="3"/>
        <v>0.73663180776358428</v>
      </c>
      <c r="F107" s="46">
        <f t="shared" si="4"/>
        <v>-0.26663180776358403</v>
      </c>
      <c r="G107" s="47"/>
      <c r="H107" s="43"/>
    </row>
    <row r="108" spans="3:8" ht="9.9499999999999993" customHeight="1">
      <c r="C108" s="49"/>
      <c r="D108" s="52">
        <f t="shared" si="5"/>
        <v>0.48000000000000026</v>
      </c>
      <c r="E108" s="46">
        <f t="shared" si="3"/>
        <v>0.7443832393145603</v>
      </c>
      <c r="F108" s="46">
        <f t="shared" si="4"/>
        <v>-0.26438323931456004</v>
      </c>
      <c r="G108" s="47"/>
      <c r="H108" s="43"/>
    </row>
    <row r="109" spans="3:8" ht="9.9499999999999993" customHeight="1">
      <c r="C109" s="49"/>
      <c r="D109" s="52">
        <f t="shared" si="5"/>
        <v>0.49000000000000027</v>
      </c>
      <c r="E109" s="46">
        <f t="shared" si="3"/>
        <v>0.75197063315716495</v>
      </c>
      <c r="F109" s="46">
        <f t="shared" si="4"/>
        <v>-0.26197063315716468</v>
      </c>
      <c r="G109" s="47"/>
      <c r="H109" s="43"/>
    </row>
    <row r="110" spans="3:8" ht="9.9499999999999993" customHeight="1">
      <c r="C110" s="49"/>
      <c r="D110" s="52">
        <f t="shared" si="5"/>
        <v>0.50000000000000022</v>
      </c>
      <c r="E110" s="46">
        <f t="shared" si="3"/>
        <v>0.75939905241215011</v>
      </c>
      <c r="F110" s="46">
        <f t="shared" si="4"/>
        <v>-0.25939905241214989</v>
      </c>
      <c r="G110" s="47"/>
      <c r="H110" s="43"/>
    </row>
    <row r="111" spans="3:8" ht="9.9499999999999993" customHeight="1">
      <c r="C111" s="49"/>
      <c r="D111" s="52">
        <f t="shared" si="5"/>
        <v>0.51000000000000023</v>
      </c>
      <c r="E111" s="46">
        <f t="shared" si="3"/>
        <v>0.76667335682856375</v>
      </c>
      <c r="F111" s="46">
        <f t="shared" si="4"/>
        <v>-0.25667335682856351</v>
      </c>
      <c r="G111" s="47"/>
      <c r="H111" s="43"/>
    </row>
    <row r="112" spans="3:8" ht="9.9499999999999993" customHeight="1">
      <c r="C112" s="49"/>
      <c r="D112" s="52">
        <f t="shared" si="5"/>
        <v>0.52000000000000024</v>
      </c>
      <c r="E112" s="46">
        <f t="shared" si="3"/>
        <v>0.77379821277738681</v>
      </c>
      <c r="F112" s="46">
        <f t="shared" si="4"/>
        <v>-0.25379821277738657</v>
      </c>
      <c r="G112" s="47"/>
      <c r="H112" s="43"/>
    </row>
    <row r="113" spans="3:8" ht="9.9499999999999993" customHeight="1">
      <c r="C113" s="49"/>
      <c r="D113" s="52">
        <f t="shared" si="5"/>
        <v>0.53000000000000025</v>
      </c>
      <c r="E113" s="46">
        <f t="shared" si="3"/>
        <v>0.78077810266722558</v>
      </c>
      <c r="F113" s="46">
        <f t="shared" si="4"/>
        <v>-0.25077810266722533</v>
      </c>
      <c r="G113" s="47"/>
      <c r="H113" s="43"/>
    </row>
    <row r="114" spans="3:8" ht="9.9499999999999993" customHeight="1">
      <c r="C114" s="49"/>
      <c r="D114" s="52">
        <f t="shared" si="5"/>
        <v>0.54000000000000026</v>
      </c>
      <c r="E114" s="46">
        <f t="shared" si="3"/>
        <v>0.78761733382035737</v>
      </c>
      <c r="F114" s="46">
        <f t="shared" si="4"/>
        <v>-0.24761733382035711</v>
      </c>
      <c r="G114" s="47"/>
      <c r="H114" s="43"/>
    </row>
    <row r="115" spans="3:8" ht="9.9499999999999993" customHeight="1">
      <c r="C115" s="49"/>
      <c r="D115" s="52">
        <f t="shared" si="5"/>
        <v>0.55000000000000027</v>
      </c>
      <c r="E115" s="46">
        <f t="shared" si="3"/>
        <v>0.79432004684458413</v>
      </c>
      <c r="F115" s="46">
        <f t="shared" si="4"/>
        <v>-0.24432004684458386</v>
      </c>
      <c r="G115" s="47"/>
      <c r="H115" s="43"/>
    </row>
    <row r="116" spans="3:8" ht="9.9499999999999993" customHeight="1">
      <c r="C116" s="49"/>
      <c r="D116" s="52">
        <f t="shared" si="5"/>
        <v>0.56000000000000028</v>
      </c>
      <c r="E116" s="46">
        <f t="shared" si="3"/>
        <v>0.80089022353372619</v>
      </c>
      <c r="F116" s="46">
        <f t="shared" si="4"/>
        <v>-0.24089022353372591</v>
      </c>
      <c r="G116" s="47"/>
      <c r="H116" s="43"/>
    </row>
    <row r="117" spans="3:8" ht="9.9499999999999993" customHeight="1">
      <c r="C117" s="49"/>
      <c r="D117" s="52">
        <f t="shared" si="5"/>
        <v>0.57000000000000028</v>
      </c>
      <c r="E117" s="46">
        <f t="shared" si="3"/>
        <v>0.80733169432718399</v>
      </c>
      <c r="F117" s="46">
        <f t="shared" si="4"/>
        <v>-0.23733169432718371</v>
      </c>
      <c r="G117" s="47"/>
      <c r="H117" s="43"/>
    </row>
    <row r="118" spans="3:8" ht="9.9499999999999993" customHeight="1">
      <c r="C118" s="49"/>
      <c r="D118" s="52">
        <f t="shared" si="5"/>
        <v>0.58000000000000029</v>
      </c>
      <c r="E118" s="46">
        <f t="shared" si="3"/>
        <v>0.81364814535678931</v>
      </c>
      <c r="F118" s="46">
        <f t="shared" si="4"/>
        <v>-0.23364814535678902</v>
      </c>
      <c r="G118" s="47"/>
      <c r="H118" s="43"/>
    </row>
    <row r="119" spans="3:8" ht="9.9499999999999993" customHeight="1">
      <c r="C119" s="49"/>
      <c r="D119" s="52">
        <f t="shared" si="5"/>
        <v>0.5900000000000003</v>
      </c>
      <c r="E119" s="46">
        <f t="shared" si="3"/>
        <v>0.81984312510713198</v>
      </c>
      <c r="F119" s="46">
        <f t="shared" si="4"/>
        <v>-0.22984312510713167</v>
      </c>
      <c r="G119" s="47"/>
      <c r="H119" s="43"/>
    </row>
    <row r="120" spans="3:8" ht="9.9499999999999993" customHeight="1">
      <c r="C120" s="49"/>
      <c r="D120" s="52">
        <f t="shared" si="5"/>
        <v>0.60000000000000031</v>
      </c>
      <c r="E120" s="46">
        <f t="shared" si="3"/>
        <v>0.82592005071368435</v>
      </c>
      <c r="F120" s="46">
        <f t="shared" si="4"/>
        <v>-0.22592005071368404</v>
      </c>
      <c r="G120" s="47"/>
      <c r="H120" s="43"/>
    </row>
    <row r="121" spans="3:8" ht="9.9499999999999993" customHeight="1">
      <c r="C121" s="49"/>
      <c r="D121" s="52">
        <f t="shared" si="5"/>
        <v>0.61000000000000032</v>
      </c>
      <c r="E121" s="46">
        <f t="shared" si="3"/>
        <v>0.83188221392131856</v>
      </c>
      <c r="F121" s="46">
        <f t="shared" si="4"/>
        <v>-0.22188221392131824</v>
      </c>
      <c r="G121" s="47"/>
      <c r="H121" s="43"/>
    </row>
    <row r="122" spans="3:8" ht="9.9499999999999993" customHeight="1">
      <c r="C122" s="49"/>
      <c r="D122" s="52">
        <f t="shared" si="5"/>
        <v>0.62000000000000033</v>
      </c>
      <c r="E122" s="46">
        <f t="shared" si="3"/>
        <v>0.8377327867242288</v>
      </c>
      <c r="F122" s="46">
        <f t="shared" si="4"/>
        <v>-0.21773278672422847</v>
      </c>
      <c r="G122" s="47"/>
      <c r="H122" s="43"/>
    </row>
    <row r="123" spans="3:8" ht="9.9499999999999993" customHeight="1">
      <c r="C123" s="49"/>
      <c r="D123" s="52">
        <f t="shared" si="5"/>
        <v>0.63000000000000034</v>
      </c>
      <c r="E123" s="46">
        <f t="shared" si="3"/>
        <v>0.84347482670680829</v>
      </c>
      <c r="F123" s="46">
        <f t="shared" si="4"/>
        <v>-0.21347482670680795</v>
      </c>
      <c r="G123" s="47"/>
      <c r="H123" s="43"/>
    </row>
    <row r="124" spans="3:8" ht="9.9499999999999993" customHeight="1">
      <c r="C124" s="49"/>
      <c r="D124" s="52">
        <f t="shared" si="5"/>
        <v>0.64000000000000035</v>
      </c>
      <c r="E124" s="46">
        <f t="shared" ref="E124:E155" si="6">(EXP(D124/($F$57-D124))-1)/(EXP(1/($F$57-1))-1)</f>
        <v>0.84911128210367803</v>
      </c>
      <c r="F124" s="46">
        <f t="shared" si="4"/>
        <v>-0.20911128210367769</v>
      </c>
      <c r="G124" s="47"/>
      <c r="H124" s="43"/>
    </row>
    <row r="125" spans="3:8" ht="9.9499999999999993" customHeight="1">
      <c r="C125" s="49"/>
      <c r="D125" s="52">
        <f t="shared" si="5"/>
        <v>0.65000000000000036</v>
      </c>
      <c r="E125" s="46">
        <f t="shared" si="6"/>
        <v>0.85464499659582116</v>
      </c>
      <c r="F125" s="46">
        <f t="shared" ref="F125:F160" si="7">D125-E125</f>
        <v>-0.20464499659582081</v>
      </c>
      <c r="G125" s="47"/>
      <c r="H125" s="43"/>
    </row>
    <row r="126" spans="3:8" ht="9.9499999999999993" customHeight="1">
      <c r="C126" s="49"/>
      <c r="D126" s="52">
        <f t="shared" ref="D126:D160" si="8">D125+0.01</f>
        <v>0.66000000000000036</v>
      </c>
      <c r="E126" s="46">
        <f t="shared" si="6"/>
        <v>0.86007871385862067</v>
      </c>
      <c r="F126" s="46">
        <f t="shared" si="7"/>
        <v>-0.20007871385862031</v>
      </c>
      <c r="G126" s="47"/>
      <c r="H126" s="43"/>
    </row>
    <row r="127" spans="3:8" ht="9.9499999999999993" customHeight="1">
      <c r="C127" s="49"/>
      <c r="D127" s="52">
        <f t="shared" si="8"/>
        <v>0.67000000000000037</v>
      </c>
      <c r="E127" s="46">
        <f t="shared" si="6"/>
        <v>0.86541508187653848</v>
      </c>
      <c r="F127" s="46">
        <f t="shared" si="7"/>
        <v>-0.19541508187653811</v>
      </c>
      <c r="G127" s="47"/>
      <c r="H127" s="43"/>
    </row>
    <row r="128" spans="3:8" ht="9.9499999999999993" customHeight="1">
      <c r="C128" s="49"/>
      <c r="D128" s="52">
        <f t="shared" si="8"/>
        <v>0.68000000000000038</v>
      </c>
      <c r="E128" s="46">
        <f t="shared" si="6"/>
        <v>0.87065665703818351</v>
      </c>
      <c r="F128" s="46">
        <f t="shared" si="7"/>
        <v>-0.19065665703818313</v>
      </c>
      <c r="G128" s="47"/>
      <c r="H128" s="43"/>
    </row>
    <row r="129" spans="3:8" ht="9.9499999999999993" customHeight="1">
      <c r="C129" s="49"/>
      <c r="D129" s="52">
        <f t="shared" si="8"/>
        <v>0.69000000000000039</v>
      </c>
      <c r="E129" s="46">
        <f t="shared" si="6"/>
        <v>0.87580590802460656</v>
      </c>
      <c r="F129" s="46">
        <f t="shared" si="7"/>
        <v>-0.18580590802460617</v>
      </c>
      <c r="G129" s="47"/>
      <c r="H129" s="43"/>
    </row>
    <row r="130" spans="3:8" ht="9.9499999999999993" customHeight="1">
      <c r="C130" s="49"/>
      <c r="D130" s="52">
        <f t="shared" si="8"/>
        <v>0.7000000000000004</v>
      </c>
      <c r="E130" s="46">
        <f t="shared" si="6"/>
        <v>0.88086521950281638</v>
      </c>
      <c r="F130" s="46">
        <f t="shared" si="7"/>
        <v>-0.18086521950281598</v>
      </c>
      <c r="G130" s="47"/>
      <c r="H130" s="43"/>
    </row>
    <row r="131" spans="3:8" ht="9.9499999999999993" customHeight="1">
      <c r="C131" s="49"/>
      <c r="D131" s="52">
        <f t="shared" si="8"/>
        <v>0.71000000000000041</v>
      </c>
      <c r="E131" s="46">
        <f t="shared" si="6"/>
        <v>0.88583689563572121</v>
      </c>
      <c r="F131" s="46">
        <f t="shared" si="7"/>
        <v>-0.1758368956357208</v>
      </c>
      <c r="G131" s="47"/>
      <c r="H131" s="43"/>
    </row>
    <row r="132" spans="3:8" ht="9.9499999999999993" customHeight="1">
      <c r="C132" s="49"/>
      <c r="D132" s="52">
        <f t="shared" si="8"/>
        <v>0.72000000000000042</v>
      </c>
      <c r="E132" s="46">
        <f t="shared" si="6"/>
        <v>0.89072316341898317</v>
      </c>
      <c r="F132" s="46">
        <f t="shared" si="7"/>
        <v>-0.17072316341898275</v>
      </c>
      <c r="G132" s="47"/>
      <c r="H132" s="43"/>
    </row>
    <row r="133" spans="3:8" ht="9.9499999999999993" customHeight="1">
      <c r="C133" s="49"/>
      <c r="D133" s="52">
        <f t="shared" si="8"/>
        <v>0.73000000000000043</v>
      </c>
      <c r="E133" s="46">
        <f t="shared" si="6"/>
        <v>0.89552617585459005</v>
      </c>
      <c r="F133" s="46">
        <f t="shared" si="7"/>
        <v>-0.16552617585458962</v>
      </c>
      <c r="G133" s="47"/>
      <c r="H133" s="43"/>
    </row>
    <row r="134" spans="3:8" ht="9.9499999999999993" customHeight="1">
      <c r="C134" s="49"/>
      <c r="D134" s="52">
        <f t="shared" si="8"/>
        <v>0.74000000000000044</v>
      </c>
      <c r="E134" s="46">
        <f t="shared" si="6"/>
        <v>0.90024801497032769</v>
      </c>
      <c r="F134" s="46">
        <f t="shared" si="7"/>
        <v>-0.16024801497032726</v>
      </c>
      <c r="G134" s="47"/>
      <c r="H134" s="43"/>
    </row>
    <row r="135" spans="3:8" ht="9.9499999999999993" customHeight="1">
      <c r="C135" s="49"/>
      <c r="D135" s="52">
        <f t="shared" si="8"/>
        <v>0.75000000000000044</v>
      </c>
      <c r="E135" s="46">
        <f t="shared" si="6"/>
        <v>0.90489069469375205</v>
      </c>
      <c r="F135" s="46">
        <f t="shared" si="7"/>
        <v>-0.15489069469375161</v>
      </c>
      <c r="G135" s="47"/>
      <c r="H135" s="43"/>
    </row>
    <row r="136" spans="3:8" ht="9.9499999999999993" customHeight="1">
      <c r="C136" s="49"/>
      <c r="D136" s="52">
        <f t="shared" si="8"/>
        <v>0.76000000000000045</v>
      </c>
      <c r="E136" s="46">
        <f t="shared" si="6"/>
        <v>0.90945616358871995</v>
      </c>
      <c r="F136" s="46">
        <f t="shared" si="7"/>
        <v>-0.14945616358871949</v>
      </c>
      <c r="G136" s="47"/>
      <c r="H136" s="43"/>
    </row>
    <row r="137" spans="3:8" ht="9.9499999999999993" customHeight="1">
      <c r="C137" s="49"/>
      <c r="D137" s="52">
        <f t="shared" si="8"/>
        <v>0.77000000000000046</v>
      </c>
      <c r="E137" s="46">
        <f t="shared" si="6"/>
        <v>0.91394630746203676</v>
      </c>
      <c r="F137" s="46">
        <f t="shared" si="7"/>
        <v>-0.14394630746203629</v>
      </c>
      <c r="G137" s="47"/>
      <c r="H137" s="43"/>
    </row>
    <row r="138" spans="3:8" ht="9.9499999999999993" customHeight="1">
      <c r="C138" s="49"/>
      <c r="D138" s="52">
        <f t="shared" si="8"/>
        <v>0.78000000000000047</v>
      </c>
      <c r="E138" s="46">
        <f t="shared" si="6"/>
        <v>0.91836295184730343</v>
      </c>
      <c r="F138" s="46">
        <f t="shared" si="7"/>
        <v>-0.13836295184730296</v>
      </c>
      <c r="G138" s="47"/>
      <c r="H138" s="43"/>
    </row>
    <row r="139" spans="3:8" ht="9.9499999999999993" customHeight="1">
      <c r="C139" s="49"/>
      <c r="D139" s="52">
        <f t="shared" si="8"/>
        <v>0.79000000000000048</v>
      </c>
      <c r="E139" s="46">
        <f t="shared" si="6"/>
        <v>0.92270786437262142</v>
      </c>
      <c r="F139" s="46">
        <f t="shared" si="7"/>
        <v>-0.13270786437262094</v>
      </c>
      <c r="G139" s="47"/>
      <c r="H139" s="43"/>
    </row>
    <row r="140" spans="3:8" ht="9.9499999999999993" customHeight="1">
      <c r="C140" s="49"/>
      <c r="D140" s="52">
        <f t="shared" si="8"/>
        <v>0.80000000000000049</v>
      </c>
      <c r="E140" s="46">
        <f t="shared" si="6"/>
        <v>0.92698275701839461</v>
      </c>
      <c r="F140" s="46">
        <f t="shared" si="7"/>
        <v>-0.12698275701839412</v>
      </c>
      <c r="G140" s="47"/>
      <c r="H140" s="43"/>
    </row>
    <row r="141" spans="3:8" ht="9.9499999999999993" customHeight="1">
      <c r="C141" s="49"/>
      <c r="D141" s="52">
        <f t="shared" si="8"/>
        <v>0.8100000000000005</v>
      </c>
      <c r="E141" s="46">
        <f t="shared" si="6"/>
        <v>0.93118928827109992</v>
      </c>
      <c r="F141" s="46">
        <f t="shared" si="7"/>
        <v>-0.12118928827109943</v>
      </c>
      <c r="G141" s="47"/>
      <c r="H141" s="43"/>
    </row>
    <row r="142" spans="3:8" ht="9.9499999999999993" customHeight="1">
      <c r="C142" s="49"/>
      <c r="D142" s="52">
        <f t="shared" si="8"/>
        <v>0.82000000000000051</v>
      </c>
      <c r="E142" s="46">
        <f t="shared" si="6"/>
        <v>0.93532906517853664</v>
      </c>
      <c r="F142" s="46">
        <f t="shared" si="7"/>
        <v>-0.11532906517853614</v>
      </c>
      <c r="G142" s="47"/>
      <c r="H142" s="43"/>
    </row>
    <row r="143" spans="3:8" ht="9.9499999999999993" customHeight="1">
      <c r="C143" s="49"/>
      <c r="D143" s="52">
        <f t="shared" si="8"/>
        <v>0.83000000000000052</v>
      </c>
      <c r="E143" s="46">
        <f t="shared" si="6"/>
        <v>0.93940364531174048</v>
      </c>
      <c r="F143" s="46">
        <f t="shared" si="7"/>
        <v>-0.10940364531173996</v>
      </c>
      <c r="G143" s="47"/>
      <c r="H143" s="43"/>
    </row>
    <row r="144" spans="3:8" ht="9.9499999999999993" customHeight="1">
      <c r="C144" s="49"/>
      <c r="D144" s="52">
        <f t="shared" si="8"/>
        <v>0.84000000000000052</v>
      </c>
      <c r="E144" s="46">
        <f t="shared" si="6"/>
        <v>0.94341453863843794</v>
      </c>
      <c r="F144" s="46">
        <f t="shared" si="7"/>
        <v>-0.10341453863843741</v>
      </c>
      <c r="G144" s="47"/>
      <c r="H144" s="43"/>
    </row>
    <row r="145" spans="3:9" ht="9.9499999999999993" customHeight="1">
      <c r="C145" s="49"/>
      <c r="D145" s="52">
        <f t="shared" si="8"/>
        <v>0.85000000000000053</v>
      </c>
      <c r="E145" s="46">
        <f t="shared" si="6"/>
        <v>0.94736320931263163</v>
      </c>
      <c r="F145" s="46">
        <f t="shared" si="7"/>
        <v>-9.7363209312631094E-2</v>
      </c>
      <c r="G145" s="47"/>
      <c r="H145" s="43"/>
    </row>
    <row r="146" spans="3:9" ht="9.9499999999999993" customHeight="1">
      <c r="C146" s="49"/>
      <c r="D146" s="52">
        <f t="shared" si="8"/>
        <v>0.86000000000000054</v>
      </c>
      <c r="E146" s="46">
        <f t="shared" si="6"/>
        <v>0.95125107738463366</v>
      </c>
      <c r="F146" s="46">
        <f t="shared" si="7"/>
        <v>-9.1251077384633117E-2</v>
      </c>
      <c r="G146" s="47"/>
      <c r="H146" s="43"/>
    </row>
    <row r="147" spans="3:9" ht="9.9499999999999993" customHeight="1">
      <c r="C147" s="49"/>
      <c r="D147" s="52">
        <f t="shared" si="8"/>
        <v>0.87000000000000055</v>
      </c>
      <c r="E147" s="46">
        <f t="shared" si="6"/>
        <v>0.95507952043562072</v>
      </c>
      <c r="F147" s="46">
        <f t="shared" si="7"/>
        <v>-8.5079520435620171E-2</v>
      </c>
      <c r="G147" s="47"/>
      <c r="H147" s="43"/>
    </row>
    <row r="148" spans="3:9" ht="9.9499999999999993" customHeight="1">
      <c r="C148" s="49"/>
      <c r="D148" s="52">
        <f t="shared" si="8"/>
        <v>0.88000000000000056</v>
      </c>
      <c r="E148" s="46">
        <f t="shared" si="6"/>
        <v>0.9588498751405401</v>
      </c>
      <c r="F148" s="46">
        <f t="shared" si="7"/>
        <v>-7.8849875140539538E-2</v>
      </c>
      <c r="G148" s="47"/>
      <c r="H148" s="43"/>
    </row>
    <row r="149" spans="3:9" ht="9.9499999999999993" customHeight="1">
      <c r="C149" s="49"/>
      <c r="D149" s="52">
        <f t="shared" si="8"/>
        <v>0.89000000000000057</v>
      </c>
      <c r="E149" s="46">
        <f t="shared" si="6"/>
        <v>0.96256343876298789</v>
      </c>
      <c r="F149" s="46">
        <f t="shared" si="7"/>
        <v>-7.256343876298732E-2</v>
      </c>
      <c r="G149" s="47"/>
      <c r="H149" s="43"/>
    </row>
    <row r="150" spans="3:9" ht="9.9499999999999993" customHeight="1">
      <c r="C150" s="49"/>
      <c r="D150" s="52">
        <f t="shared" si="8"/>
        <v>0.90000000000000058</v>
      </c>
      <c r="E150" s="46">
        <f t="shared" si="6"/>
        <v>0.96622147058546315</v>
      </c>
      <c r="F150" s="46">
        <f t="shared" si="7"/>
        <v>-6.6221470585462572E-2</v>
      </c>
      <c r="G150" s="47"/>
      <c r="H150" s="43"/>
    </row>
    <row r="151" spans="3:9" ht="9.9499999999999993" customHeight="1">
      <c r="C151" s="49"/>
      <c r="D151" s="52">
        <f t="shared" si="8"/>
        <v>0.91000000000000059</v>
      </c>
      <c r="E151" s="46">
        <f t="shared" si="6"/>
        <v>0.96982519327821404</v>
      </c>
      <c r="F151" s="46">
        <f t="shared" si="7"/>
        <v>-5.9825193278213451E-2</v>
      </c>
      <c r="G151" s="47"/>
      <c r="H151" s="43"/>
    </row>
    <row r="152" spans="3:9" ht="9.9499999999999993" customHeight="1">
      <c r="C152" s="49"/>
      <c r="D152" s="52">
        <f t="shared" si="8"/>
        <v>0.9200000000000006</v>
      </c>
      <c r="E152" s="46">
        <f t="shared" si="6"/>
        <v>0.97337579420971565</v>
      </c>
      <c r="F152" s="46">
        <f t="shared" si="7"/>
        <v>-5.3375794209715055E-2</v>
      </c>
      <c r="G152" s="47"/>
      <c r="H152" s="43"/>
    </row>
    <row r="153" spans="3:9" ht="9.9499999999999993" customHeight="1">
      <c r="C153" s="49"/>
      <c r="D153" s="52">
        <f t="shared" si="8"/>
        <v>0.9300000000000006</v>
      </c>
      <c r="E153" s="46">
        <f t="shared" si="6"/>
        <v>0.97687442670164215</v>
      </c>
      <c r="F153" s="46">
        <f t="shared" si="7"/>
        <v>-4.6874426701641547E-2</v>
      </c>
      <c r="G153" s="47"/>
      <c r="H153" s="43"/>
    </row>
    <row r="154" spans="3:9" ht="9.9499999999999993" customHeight="1">
      <c r="C154" s="49"/>
      <c r="D154" s="52">
        <f t="shared" si="8"/>
        <v>0.94000000000000061</v>
      </c>
      <c r="E154" s="46">
        <f t="shared" si="6"/>
        <v>0.98032221123104046</v>
      </c>
      <c r="F154" s="46">
        <f t="shared" si="7"/>
        <v>-4.0322211231039851E-2</v>
      </c>
      <c r="G154" s="47"/>
      <c r="H154" s="43"/>
    </row>
    <row r="155" spans="3:9" ht="9.9499999999999993" customHeight="1">
      <c r="C155" s="49"/>
      <c r="D155" s="52">
        <f t="shared" si="8"/>
        <v>0.95000000000000062</v>
      </c>
      <c r="E155" s="46">
        <f t="shared" si="6"/>
        <v>0.98372023658226537</v>
      </c>
      <c r="F155" s="46">
        <f t="shared" si="7"/>
        <v>-3.3720236582264751E-2</v>
      </c>
      <c r="G155" s="47"/>
      <c r="H155" s="43"/>
      <c r="I155" s="59"/>
    </row>
    <row r="156" spans="3:9" ht="9.9499999999999993" customHeight="1">
      <c r="C156" s="49"/>
      <c r="D156" s="52">
        <f t="shared" si="8"/>
        <v>0.96000000000000063</v>
      </c>
      <c r="E156" s="46">
        <f>(EXP(D156/($F$57-D156))-1)/(EXP(1/($F$57-1))-1)</f>
        <v>0.98706956095109277</v>
      </c>
      <c r="F156" s="46">
        <f t="shared" si="7"/>
        <v>-2.7069560951092142E-2</v>
      </c>
      <c r="G156" s="47"/>
      <c r="H156" s="43"/>
      <c r="I156" s="59"/>
    </row>
    <row r="157" spans="3:9" ht="9.9499999999999993" customHeight="1">
      <c r="C157" s="49"/>
      <c r="D157" s="52">
        <f t="shared" si="8"/>
        <v>0.97000000000000064</v>
      </c>
      <c r="E157" s="46">
        <f>(EXP(D157/($F$57-D157))-1)/(EXP(1/($F$57-1))-1)</f>
        <v>0.99037121300329967</v>
      </c>
      <c r="F157" s="46">
        <f t="shared" si="7"/>
        <v>-2.0371213003299027E-2</v>
      </c>
      <c r="G157" s="47"/>
      <c r="H157" s="43"/>
      <c r="I157" s="59"/>
    </row>
    <row r="158" spans="3:9" ht="9.9499999999999993" customHeight="1">
      <c r="C158" s="49"/>
      <c r="D158" s="52">
        <f t="shared" si="8"/>
        <v>0.98000000000000065</v>
      </c>
      <c r="E158" s="46">
        <f>(EXP(D158/($F$57-D158))-1)/(EXP(1/($F$57-1))-1)</f>
        <v>0.99362619288987075</v>
      </c>
      <c r="F158" s="46">
        <f t="shared" si="7"/>
        <v>-1.3626192889870103E-2</v>
      </c>
      <c r="G158" s="47"/>
      <c r="H158" s="43"/>
    </row>
    <row r="159" spans="3:9" ht="9.9499999999999993" customHeight="1">
      <c r="C159" s="49"/>
      <c r="D159" s="52">
        <f t="shared" si="8"/>
        <v>0.99000000000000066</v>
      </c>
      <c r="E159" s="46">
        <f>(EXP(D159/($F$57-D159))-1)/(EXP(1/($F$57-1))-1)</f>
        <v>0.99683547322088206</v>
      </c>
      <c r="F159" s="46">
        <f t="shared" si="7"/>
        <v>-6.8354732208814051E-3</v>
      </c>
      <c r="G159" s="47"/>
      <c r="H159" s="47"/>
    </row>
    <row r="160" spans="3:9" ht="9.9499999999999993" customHeight="1">
      <c r="C160" s="49"/>
      <c r="D160" s="56">
        <f t="shared" si="8"/>
        <v>1.0000000000000007</v>
      </c>
      <c r="E160" s="57">
        <f>(EXP(D160/($F$57-D160))-1)/(EXP(1/($F$57-1))-1)</f>
        <v>1.0000000000000002</v>
      </c>
      <c r="F160" s="57">
        <f t="shared" si="7"/>
        <v>0</v>
      </c>
      <c r="G160" s="47"/>
      <c r="H160" s="58"/>
    </row>
    <row r="161" spans="2:9" ht="9.9499999999999993" customHeight="1">
      <c r="C161" s="49"/>
      <c r="D161" s="49"/>
      <c r="E161" s="49"/>
      <c r="F161" s="49">
        <f>SUM(F60:F160)*0.01</f>
        <v>-0.18289862583266067</v>
      </c>
      <c r="G161" s="50"/>
      <c r="H161" s="58"/>
      <c r="I161" s="59"/>
    </row>
    <row r="162" spans="2:9" ht="9.9499999999999993" customHeight="1">
      <c r="C162" s="49"/>
      <c r="D162" s="49"/>
      <c r="E162" s="45" t="s">
        <v>23</v>
      </c>
      <c r="F162" s="49">
        <f>2*F161</f>
        <v>-0.36579725166532134</v>
      </c>
      <c r="G162" s="50"/>
      <c r="H162" s="58"/>
      <c r="I162" s="59"/>
    </row>
    <row r="163" spans="2:9">
      <c r="C163" s="49"/>
      <c r="D163" s="49"/>
      <c r="E163" s="49"/>
      <c r="F163" s="49"/>
      <c r="G163" s="50"/>
      <c r="H163" s="11"/>
      <c r="I163" s="59"/>
    </row>
    <row r="164" spans="2:9">
      <c r="C164" s="4"/>
      <c r="D164" s="4"/>
      <c r="E164" s="4"/>
      <c r="F164" s="4"/>
      <c r="G164" s="60"/>
      <c r="H164" s="11"/>
      <c r="I164" s="59"/>
    </row>
    <row r="165" spans="2:9">
      <c r="B165" s="61" t="s">
        <v>24</v>
      </c>
      <c r="C165" s="4"/>
      <c r="D165" s="4"/>
      <c r="E165" s="4"/>
      <c r="F165" s="60"/>
      <c r="G165" s="11"/>
      <c r="H165" s="59"/>
      <c r="I165" s="59"/>
    </row>
    <row r="166" spans="2:9">
      <c r="B166" s="61" t="s">
        <v>25</v>
      </c>
      <c r="C166" s="4"/>
      <c r="D166" s="4"/>
      <c r="E166" s="4"/>
      <c r="F166" s="60"/>
      <c r="G166" s="11"/>
      <c r="H166" s="59"/>
      <c r="I166" s="59"/>
    </row>
    <row r="167" spans="2:9">
      <c r="B167" s="61" t="s">
        <v>26</v>
      </c>
      <c r="C167" s="4"/>
      <c r="D167" s="4"/>
      <c r="E167" s="4"/>
      <c r="F167" s="60"/>
      <c r="G167" s="11"/>
      <c r="H167" s="59"/>
      <c r="I167" s="59"/>
    </row>
    <row r="168" spans="2:9">
      <c r="I168" s="59"/>
    </row>
    <row r="169" spans="2:9">
      <c r="I169" s="59"/>
    </row>
    <row r="170" spans="2:9">
      <c r="B170" s="62"/>
      <c r="I170" s="59"/>
    </row>
    <row r="171" spans="2:9">
      <c r="B171" s="63" t="s">
        <v>27</v>
      </c>
      <c r="I171" s="59"/>
    </row>
    <row r="172" spans="2:9">
      <c r="B172" s="63" t="s">
        <v>28</v>
      </c>
    </row>
    <row r="173" spans="2:9">
      <c r="B173" s="63" t="s">
        <v>29</v>
      </c>
    </row>
    <row r="190" ht="15" customHeight="1"/>
    <row r="191" ht="15" customHeight="1"/>
    <row r="192" ht="15" customHeight="1"/>
  </sheetData>
  <sheetProtection formatCells="0" formatRows="0" insertRows="0" deleteRows="0" sort="0"/>
  <mergeCells count="6">
    <mergeCell ref="B12:B14"/>
    <mergeCell ref="C12:F12"/>
    <mergeCell ref="G12:G14"/>
    <mergeCell ref="C13:C14"/>
    <mergeCell ref="D13:D14"/>
    <mergeCell ref="E13:F13"/>
  </mergeCells>
  <hyperlinks>
    <hyperlink ref="B171" r:id="rId1" display="Oscar J Mujica MD MPH" xr:uid="{00000000-0004-0000-0100-000000000000}"/>
  </hyperlinks>
  <pageMargins left="0.75" right="0.75" top="1" bottom="1" header="0.5" footer="0.5"/>
  <pageSetup orientation="portrait" horizontalDpi="200" verticalDpi="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92"/>
  <sheetViews>
    <sheetView workbookViewId="0"/>
  </sheetViews>
  <sheetFormatPr defaultColWidth="9.1328125" defaultRowHeight="10.15"/>
  <cols>
    <col min="1" max="1" width="2.73046875" style="1" customWidth="1"/>
    <col min="2" max="2" width="12.73046875" style="1" customWidth="1"/>
    <col min="3" max="4" width="8.73046875" style="1" customWidth="1"/>
    <col min="5" max="6" width="12.73046875" style="1" customWidth="1"/>
    <col min="7" max="7" width="3.73046875" style="2" customWidth="1"/>
    <col min="8" max="9" width="8.73046875" style="3" customWidth="1"/>
    <col min="10" max="12" width="12.73046875" style="3" customWidth="1"/>
    <col min="13" max="13" width="12.73046875" style="1" customWidth="1"/>
    <col min="14" max="14" width="10.73046875" style="1" customWidth="1"/>
    <col min="15" max="16" width="9.73046875" style="1" customWidth="1"/>
    <col min="17" max="19" width="7.73046875" style="1" customWidth="1"/>
    <col min="20" max="20" width="8.73046875" style="1" customWidth="1"/>
    <col min="21" max="21" width="9.73046875" style="1" customWidth="1"/>
    <col min="22" max="22" width="8.73046875" style="1" customWidth="1"/>
    <col min="23" max="24" width="7.73046875" style="1" customWidth="1"/>
    <col min="25" max="26" width="12.73046875" style="1" customWidth="1"/>
    <col min="27" max="32" width="9.1328125" style="1"/>
    <col min="33" max="34" width="12.73046875" style="1" customWidth="1"/>
    <col min="35" max="16384" width="9.1328125" style="1"/>
  </cols>
  <sheetData>
    <row r="1" spans="1:21" s="4" customFormat="1" ht="12.75" customHeight="1">
      <c r="A1" s="1"/>
      <c r="B1" s="1"/>
      <c r="C1" s="1"/>
      <c r="D1" s="1"/>
      <c r="E1" s="1"/>
      <c r="F1" s="1"/>
      <c r="G1" s="2"/>
      <c r="H1" s="3"/>
      <c r="I1" s="3"/>
      <c r="J1" s="3"/>
      <c r="K1" s="3"/>
      <c r="L1" s="3"/>
    </row>
    <row r="2" spans="1:21" s="4" customFormat="1" ht="18">
      <c r="B2" s="5" t="s">
        <v>82</v>
      </c>
      <c r="D2" s="6"/>
      <c r="E2" s="6"/>
      <c r="F2" s="6"/>
      <c r="G2" s="7"/>
      <c r="H2" s="8"/>
      <c r="I2" s="8"/>
      <c r="J2" s="8"/>
      <c r="K2" s="8"/>
      <c r="L2" s="8"/>
    </row>
    <row r="3" spans="1:21" s="4" customFormat="1" ht="12.75" customHeight="1">
      <c r="B3" s="9"/>
      <c r="D3" s="6"/>
      <c r="E3" s="6"/>
      <c r="F3" s="6"/>
      <c r="G3" s="7"/>
      <c r="H3" s="8"/>
      <c r="I3" s="8"/>
      <c r="J3" s="8"/>
      <c r="K3" s="8"/>
      <c r="L3" s="8"/>
    </row>
    <row r="4" spans="1:21" s="4" customFormat="1" ht="12.75" customHeight="1">
      <c r="B4" s="10" t="s">
        <v>4</v>
      </c>
      <c r="D4" s="6"/>
      <c r="E4" s="6"/>
      <c r="F4" s="6"/>
      <c r="G4" s="7"/>
      <c r="H4" s="8"/>
      <c r="I4" s="8"/>
      <c r="J4" s="8"/>
      <c r="K4" s="8"/>
      <c r="L4" s="11"/>
      <c r="M4" s="12"/>
      <c r="N4" s="6"/>
      <c r="O4" s="6"/>
      <c r="P4" s="6"/>
      <c r="Q4" s="6"/>
      <c r="R4" s="6"/>
      <c r="S4" s="13"/>
    </row>
    <row r="5" spans="1:21" ht="16.5" customHeight="1">
      <c r="A5" s="4"/>
      <c r="B5" s="9" t="s">
        <v>86</v>
      </c>
      <c r="C5" s="4"/>
      <c r="D5" s="6"/>
      <c r="E5" s="6"/>
      <c r="F5" s="6"/>
      <c r="G5" s="7"/>
      <c r="H5" s="8"/>
      <c r="I5" s="8"/>
      <c r="J5" s="8"/>
      <c r="K5" s="8"/>
      <c r="L5" s="14"/>
      <c r="N5" s="15"/>
      <c r="O5" s="15"/>
      <c r="P5" s="15"/>
      <c r="Q5" s="15"/>
      <c r="R5" s="15"/>
      <c r="S5" s="16"/>
      <c r="U5" s="15"/>
    </row>
    <row r="6" spans="1:21" ht="12.75" customHeight="1">
      <c r="A6" s="4"/>
      <c r="B6" s="93" t="s">
        <v>83</v>
      </c>
      <c r="C6" s="4"/>
      <c r="D6" s="6"/>
      <c r="E6" s="6"/>
      <c r="F6" s="6"/>
      <c r="G6" s="7"/>
      <c r="H6" s="8"/>
      <c r="I6" s="8"/>
      <c r="J6" s="8"/>
      <c r="K6" s="8"/>
      <c r="L6" s="14"/>
      <c r="N6" s="15"/>
      <c r="O6" s="15"/>
      <c r="P6" s="15"/>
      <c r="Q6" s="15"/>
      <c r="R6" s="15"/>
      <c r="S6" s="16"/>
      <c r="U6" s="15"/>
    </row>
    <row r="7" spans="1:21" ht="12.75" customHeight="1">
      <c r="A7" s="4"/>
      <c r="B7" s="93" t="s">
        <v>84</v>
      </c>
      <c r="C7" s="4"/>
      <c r="D7" s="6"/>
      <c r="E7" s="6"/>
      <c r="F7" s="6"/>
      <c r="G7" s="7"/>
      <c r="H7" s="8"/>
      <c r="I7" s="8"/>
      <c r="J7" s="8"/>
      <c r="K7" s="8"/>
      <c r="L7" s="14"/>
      <c r="N7" s="15"/>
      <c r="O7" s="15"/>
      <c r="P7" s="15"/>
      <c r="Q7" s="15"/>
      <c r="R7" s="15"/>
      <c r="S7" s="16"/>
      <c r="U7" s="15"/>
    </row>
    <row r="8" spans="1:21" ht="12" customHeight="1">
      <c r="A8" s="4"/>
      <c r="B8" s="9" t="s">
        <v>73</v>
      </c>
      <c r="C8" s="4"/>
      <c r="D8" s="6"/>
      <c r="E8" s="6"/>
      <c r="F8" s="6"/>
      <c r="G8" s="7"/>
      <c r="H8" s="8"/>
      <c r="I8" s="8"/>
      <c r="J8" s="8"/>
      <c r="K8" s="8"/>
      <c r="L8" s="14"/>
      <c r="N8" s="15"/>
      <c r="O8" s="15"/>
      <c r="P8" s="15"/>
      <c r="Q8" s="15"/>
      <c r="R8" s="15"/>
      <c r="S8" s="16"/>
      <c r="U8" s="15"/>
    </row>
    <row r="9" spans="1:21" ht="12" customHeight="1">
      <c r="A9" s="4"/>
      <c r="B9" s="9" t="s">
        <v>85</v>
      </c>
      <c r="C9" s="4"/>
      <c r="D9" s="6"/>
      <c r="E9" s="6"/>
      <c r="F9" s="6"/>
      <c r="G9" s="7"/>
      <c r="H9" s="8"/>
      <c r="I9" s="8"/>
      <c r="J9" s="8"/>
      <c r="K9" s="8"/>
      <c r="L9" s="14"/>
      <c r="N9" s="15"/>
      <c r="O9" s="15"/>
      <c r="P9" s="15"/>
      <c r="Q9" s="15"/>
      <c r="R9" s="15"/>
      <c r="S9" s="16"/>
      <c r="U9" s="15"/>
    </row>
    <row r="10" spans="1:21" ht="12" customHeight="1">
      <c r="A10" s="4"/>
      <c r="B10" s="9" t="s">
        <v>5</v>
      </c>
      <c r="C10" s="4"/>
      <c r="D10" s="6"/>
      <c r="E10" s="6"/>
      <c r="F10" s="6"/>
      <c r="G10" s="7"/>
      <c r="H10" s="8"/>
      <c r="I10" s="8"/>
      <c r="J10" s="8"/>
      <c r="K10" s="8"/>
      <c r="L10" s="14"/>
      <c r="N10" s="15"/>
      <c r="O10" s="15"/>
      <c r="P10" s="15"/>
      <c r="Q10" s="15"/>
      <c r="R10" s="15"/>
      <c r="S10" s="16"/>
      <c r="U10" s="15"/>
    </row>
    <row r="11" spans="1:21" ht="18" customHeight="1">
      <c r="A11" s="4"/>
      <c r="B11" s="5"/>
      <c r="C11" s="4"/>
      <c r="D11" s="6"/>
      <c r="E11" s="6"/>
      <c r="F11" s="6"/>
      <c r="G11" s="7"/>
      <c r="H11" s="8"/>
      <c r="I11" s="8"/>
      <c r="J11" s="8"/>
      <c r="K11" s="8"/>
      <c r="L11" s="14"/>
      <c r="N11" s="15"/>
      <c r="O11" s="15"/>
      <c r="P11" s="15"/>
      <c r="Q11" s="15"/>
      <c r="R11" s="15"/>
      <c r="S11" s="16"/>
      <c r="U11" s="15"/>
    </row>
    <row r="12" spans="1:21" ht="15" customHeight="1">
      <c r="A12" s="4"/>
      <c r="B12" s="109" t="s">
        <v>6</v>
      </c>
      <c r="C12" s="112" t="s">
        <v>7</v>
      </c>
      <c r="D12" s="113"/>
      <c r="E12" s="113"/>
      <c r="F12" s="113"/>
      <c r="G12" s="114"/>
      <c r="H12" s="112" t="s">
        <v>8</v>
      </c>
      <c r="I12" s="113"/>
      <c r="J12" s="113"/>
      <c r="K12" s="113"/>
      <c r="L12" s="14"/>
      <c r="N12" s="15"/>
      <c r="O12" s="15"/>
      <c r="P12" s="15"/>
      <c r="Q12" s="15"/>
      <c r="R12" s="15"/>
      <c r="S12" s="16"/>
      <c r="U12" s="15"/>
    </row>
    <row r="13" spans="1:21" ht="15" customHeight="1">
      <c r="A13" s="4"/>
      <c r="B13" s="110"/>
      <c r="C13" s="117" t="s">
        <v>9</v>
      </c>
      <c r="D13" s="119" t="s">
        <v>10</v>
      </c>
      <c r="E13" s="121" t="s">
        <v>11</v>
      </c>
      <c r="F13" s="122"/>
      <c r="G13" s="115"/>
      <c r="H13" s="117" t="s">
        <v>9</v>
      </c>
      <c r="I13" s="119" t="s">
        <v>10</v>
      </c>
      <c r="J13" s="121" t="s">
        <v>12</v>
      </c>
      <c r="K13" s="122"/>
      <c r="L13" s="17"/>
      <c r="N13" s="15"/>
      <c r="O13" s="15"/>
      <c r="P13" s="15"/>
      <c r="Q13" s="15"/>
      <c r="R13" s="15"/>
      <c r="S13" s="16"/>
      <c r="U13" s="15"/>
    </row>
    <row r="14" spans="1:21" ht="15" customHeight="1">
      <c r="B14" s="111"/>
      <c r="C14" s="118"/>
      <c r="D14" s="120"/>
      <c r="E14" s="18" t="s">
        <v>13</v>
      </c>
      <c r="F14" s="18" t="s">
        <v>14</v>
      </c>
      <c r="G14" s="116"/>
      <c r="H14" s="118"/>
      <c r="I14" s="120"/>
      <c r="J14" s="18" t="s">
        <v>13</v>
      </c>
      <c r="K14" s="18" t="s">
        <v>14</v>
      </c>
      <c r="L14" s="19"/>
      <c r="N14" s="15"/>
      <c r="O14" s="15"/>
      <c r="P14" s="15"/>
      <c r="Q14" s="15"/>
      <c r="R14" s="15"/>
      <c r="S14" s="16"/>
      <c r="U14" s="15"/>
    </row>
    <row r="15" spans="1:21" ht="12" customHeight="1">
      <c r="B15" s="20"/>
      <c r="C15" s="21">
        <v>0</v>
      </c>
      <c r="D15" s="22">
        <v>0</v>
      </c>
      <c r="E15" s="23">
        <f t="shared" ref="E15:E21" si="0">(EXP(C15/($F$50-C15))-1)/(EXP(1/($F$50-1))-1)</f>
        <v>0</v>
      </c>
      <c r="F15" s="23">
        <f>(D15-E15)^2</f>
        <v>0</v>
      </c>
      <c r="G15" s="24"/>
      <c r="H15" s="21">
        <v>0</v>
      </c>
      <c r="I15" s="22">
        <v>0</v>
      </c>
      <c r="J15" s="23">
        <f>(EXP(H15/($K$50-H15))-1)/(EXP(1/($K$50-1))-1)</f>
        <v>0</v>
      </c>
      <c r="K15" s="23">
        <f>(I15-J15)^2</f>
        <v>0</v>
      </c>
      <c r="L15" s="19"/>
      <c r="N15" s="15"/>
      <c r="O15" s="15"/>
      <c r="P15" s="15"/>
      <c r="Q15" s="15"/>
      <c r="R15" s="15"/>
      <c r="S15" s="16"/>
      <c r="U15" s="15"/>
    </row>
    <row r="16" spans="1:21" ht="12" customHeight="1">
      <c r="B16" s="20" t="s">
        <v>15</v>
      </c>
      <c r="C16" s="21">
        <v>1.0781226908106144E-2</v>
      </c>
      <c r="D16" s="22">
        <v>0.12905965713528481</v>
      </c>
      <c r="E16" s="23">
        <f t="shared" si="0"/>
        <v>3.266179304584451E-2</v>
      </c>
      <c r="F16" s="23">
        <f t="shared" ref="F16:F47" si="1">(D16-E16)^2</f>
        <v>9.2925482010062007E-3</v>
      </c>
      <c r="G16" s="24"/>
      <c r="H16" s="21">
        <v>2.1095487246566385E-2</v>
      </c>
      <c r="I16" s="22">
        <v>3.086282145877808E-2</v>
      </c>
      <c r="J16" s="23">
        <f>(EXP(H16/($K$50-H16))-1)/(EXP(1/($K$50-1))-1)</f>
        <v>3.3095140314768123E-2</v>
      </c>
      <c r="K16" s="23">
        <f t="shared" ref="K16:K47" si="2">(I16-J16)^2</f>
        <v>4.9832474748086954E-6</v>
      </c>
      <c r="L16" s="19"/>
      <c r="N16" s="15"/>
      <c r="O16" s="15"/>
      <c r="P16" s="15"/>
      <c r="Q16" s="15"/>
      <c r="R16" s="15"/>
      <c r="S16" s="16"/>
      <c r="U16" s="15"/>
    </row>
    <row r="17" spans="2:21" ht="12" customHeight="1">
      <c r="B17" s="20">
        <v>2</v>
      </c>
      <c r="C17" s="21">
        <v>2.6586482340756504E-2</v>
      </c>
      <c r="D17" s="22">
        <v>0.16520987772773119</v>
      </c>
      <c r="E17" s="23">
        <f t="shared" si="0"/>
        <v>7.8084088459556264E-2</v>
      </c>
      <c r="F17" s="23">
        <f t="shared" si="1"/>
        <v>7.5909031556024246E-3</v>
      </c>
      <c r="G17" s="24"/>
      <c r="H17" s="21">
        <v>4.6541857423152394E-2</v>
      </c>
      <c r="I17" s="22">
        <v>6.6051109390185617E-2</v>
      </c>
      <c r="J17" s="23">
        <f>(EXP(H17/($K$50-H17))-1)/(EXP(1/($K$50-1))-1)</f>
        <v>7.1966958134298181E-2</v>
      </c>
      <c r="K17" s="23">
        <f t="shared" si="2"/>
        <v>3.4997266363218209E-5</v>
      </c>
      <c r="L17" s="19"/>
      <c r="N17" s="15"/>
      <c r="O17" s="15"/>
      <c r="P17" s="15"/>
      <c r="Q17" s="15"/>
      <c r="R17" s="15"/>
      <c r="S17" s="16"/>
      <c r="U17" s="15"/>
    </row>
    <row r="18" spans="2:21" ht="12" customHeight="1">
      <c r="B18" s="20">
        <v>3</v>
      </c>
      <c r="C18" s="21">
        <v>3.4735295910129416E-2</v>
      </c>
      <c r="D18" s="22">
        <v>0.18765937256768961</v>
      </c>
      <c r="E18" s="23">
        <f t="shared" si="0"/>
        <v>0.10043304992284362</v>
      </c>
      <c r="F18" s="23">
        <f t="shared" si="1"/>
        <v>7.6084313621427729E-3</v>
      </c>
      <c r="G18" s="24"/>
      <c r="H18" s="21">
        <v>0.1013587311968607</v>
      </c>
      <c r="I18" s="22">
        <v>0.15613586855740988</v>
      </c>
      <c r="J18" s="23">
        <f>(EXP(H18/($K$50-H18))-1)/(EXP(1/($K$50-1))-1)</f>
        <v>0.1520166669681933</v>
      </c>
      <c r="K18" s="23">
        <f t="shared" si="2"/>
        <v>1.6967821732604408E-5</v>
      </c>
      <c r="L18" s="19"/>
      <c r="N18" s="15"/>
      <c r="O18" s="15"/>
      <c r="P18" s="15"/>
      <c r="Q18" s="15"/>
      <c r="R18" s="15"/>
      <c r="S18" s="16"/>
      <c r="U18" s="15"/>
    </row>
    <row r="19" spans="2:21" ht="12" customHeight="1">
      <c r="B19" s="20">
        <v>4</v>
      </c>
      <c r="C19" s="21">
        <v>4.0987317348120819E-2</v>
      </c>
      <c r="D19" s="22">
        <v>0.19672898652405274</v>
      </c>
      <c r="E19" s="23">
        <f t="shared" si="0"/>
        <v>0.11711361029328789</v>
      </c>
      <c r="F19" s="23">
        <f t="shared" si="1"/>
        <v>6.3386081323662368E-3</v>
      </c>
      <c r="G19" s="24"/>
      <c r="H19" s="21">
        <v>0.16984139960758665</v>
      </c>
      <c r="I19" s="22">
        <v>0.23573931541688453</v>
      </c>
      <c r="J19" s="23">
        <f t="shared" ref="J19:J46" si="3">(EXP(H19/($K$50-H19))-1)/(EXP(1/($K$50-1))-1)</f>
        <v>0.24548285844809925</v>
      </c>
      <c r="K19" s="23">
        <f t="shared" ref="K19:K46" si="4">(I19-J19)^2</f>
        <v>9.4936630801132913E-5</v>
      </c>
      <c r="L19" s="19"/>
      <c r="N19" s="15"/>
      <c r="O19" s="15"/>
      <c r="P19" s="15"/>
      <c r="Q19" s="15"/>
      <c r="R19" s="15"/>
      <c r="S19" s="16"/>
      <c r="U19" s="15"/>
    </row>
    <row r="20" spans="2:21" ht="12" customHeight="1">
      <c r="B20" s="20">
        <v>5</v>
      </c>
      <c r="C20" s="21">
        <v>9.1297508819603329E-2</v>
      </c>
      <c r="D20" s="22">
        <v>0.25884621351346215</v>
      </c>
      <c r="E20" s="23">
        <f t="shared" si="0"/>
        <v>0.23820232877834283</v>
      </c>
      <c r="F20" s="23">
        <f t="shared" si="1"/>
        <v>4.2616997695689278E-4</v>
      </c>
      <c r="G20" s="24"/>
      <c r="H20" s="21">
        <v>0.19037442773054283</v>
      </c>
      <c r="I20" s="22">
        <v>0.25672612313900267</v>
      </c>
      <c r="J20" s="23">
        <f t="shared" si="3"/>
        <v>0.27219439051064537</v>
      </c>
      <c r="K20" s="23">
        <f t="shared" si="4"/>
        <v>2.3926729548062606E-4</v>
      </c>
      <c r="L20" s="19"/>
      <c r="N20" s="15"/>
      <c r="O20" s="15"/>
      <c r="P20" s="15"/>
      <c r="Q20" s="15"/>
      <c r="R20" s="15"/>
      <c r="S20" s="16"/>
      <c r="U20" s="15"/>
    </row>
    <row r="21" spans="2:21" ht="12" customHeight="1">
      <c r="B21" s="20">
        <v>6</v>
      </c>
      <c r="C21" s="21">
        <v>9.825737554399594E-2</v>
      </c>
      <c r="D21" s="22">
        <v>0.26780202779152129</v>
      </c>
      <c r="E21" s="23">
        <f t="shared" si="0"/>
        <v>0.25330712202941252</v>
      </c>
      <c r="F21" s="23">
        <f t="shared" si="1"/>
        <v>2.1010229305241395E-4</v>
      </c>
      <c r="G21" s="24"/>
      <c r="H21" s="21">
        <v>0.23399771092217136</v>
      </c>
      <c r="I21" s="22">
        <v>0.29257086117189568</v>
      </c>
      <c r="J21" s="23">
        <f t="shared" si="3"/>
        <v>0.32706748990296941</v>
      </c>
      <c r="K21" s="23">
        <f t="shared" si="4"/>
        <v>1.1900173938095416E-3</v>
      </c>
      <c r="L21" s="19"/>
      <c r="N21" s="15"/>
      <c r="O21" s="15"/>
      <c r="P21" s="15"/>
      <c r="Q21" s="15"/>
      <c r="R21" s="15"/>
      <c r="S21" s="16"/>
      <c r="U21" s="15"/>
    </row>
    <row r="22" spans="2:21" ht="12" customHeight="1">
      <c r="B22" s="20">
        <v>7</v>
      </c>
      <c r="C22" s="21">
        <v>0.10891937705711376</v>
      </c>
      <c r="D22" s="22">
        <v>0.30036591491873621</v>
      </c>
      <c r="E22" s="23">
        <f t="shared" ref="E22:E45" si="5">(EXP(C22/($F$50-C22))-1)/(EXP(1/($F$50-1))-1)</f>
        <v>0.27575667890870686</v>
      </c>
      <c r="F22" s="23">
        <f t="shared" ref="F22:F45" si="6">(D22-E22)^2</f>
        <v>6.05614496997325E-4</v>
      </c>
      <c r="G22" s="24"/>
      <c r="H22" s="21">
        <v>0.25897645519947682</v>
      </c>
      <c r="I22" s="22">
        <v>0.34713663333996458</v>
      </c>
      <c r="J22" s="23">
        <f t="shared" si="3"/>
        <v>0.35738930659903784</v>
      </c>
      <c r="K22" s="23">
        <f t="shared" si="4"/>
        <v>1.0511730895731575E-4</v>
      </c>
      <c r="L22" s="19"/>
      <c r="N22" s="15"/>
      <c r="O22" s="15"/>
      <c r="P22" s="15"/>
      <c r="Q22" s="15"/>
      <c r="R22" s="15"/>
      <c r="S22" s="16"/>
      <c r="U22" s="15"/>
    </row>
    <row r="23" spans="2:21" ht="12" customHeight="1">
      <c r="B23" s="20">
        <v>8</v>
      </c>
      <c r="C23" s="21">
        <v>0.1094784296791038</v>
      </c>
      <c r="D23" s="22">
        <v>0.30183400621460571</v>
      </c>
      <c r="E23" s="23">
        <f t="shared" si="5"/>
        <v>0.27691145430061531</v>
      </c>
      <c r="F23" s="23">
        <f t="shared" si="6"/>
        <v>6.2113359390554644E-4</v>
      </c>
      <c r="G23" s="24"/>
      <c r="H23" s="21">
        <v>0.28857750163505563</v>
      </c>
      <c r="I23" s="22">
        <v>0.37501890329218263</v>
      </c>
      <c r="J23" s="23">
        <f t="shared" si="3"/>
        <v>0.39233585236386986</v>
      </c>
      <c r="K23" s="23">
        <f t="shared" si="4"/>
        <v>2.9987672515140949E-4</v>
      </c>
      <c r="L23" s="19"/>
      <c r="N23" s="15"/>
      <c r="O23" s="15"/>
      <c r="P23" s="15"/>
      <c r="Q23" s="15"/>
      <c r="R23" s="15"/>
      <c r="S23" s="16"/>
      <c r="U23" s="15"/>
    </row>
    <row r="24" spans="2:21" ht="12" customHeight="1">
      <c r="B24" s="20">
        <v>9</v>
      </c>
      <c r="C24" s="21">
        <v>0.32160137348503021</v>
      </c>
      <c r="D24" s="22">
        <v>0.59285744996725931</v>
      </c>
      <c r="E24" s="23">
        <f t="shared" si="5"/>
        <v>0.59824620972416021</v>
      </c>
      <c r="F24" s="23">
        <f t="shared" si="6"/>
        <v>2.9038731717594605E-5</v>
      </c>
      <c r="G24" s="24"/>
      <c r="H24" s="21">
        <v>0.28857750163505563</v>
      </c>
      <c r="I24" s="22">
        <v>0.37501890329218263</v>
      </c>
      <c r="J24" s="23">
        <f t="shared" si="3"/>
        <v>0.39233585236386986</v>
      </c>
      <c r="K24" s="23">
        <f t="shared" si="4"/>
        <v>2.9987672515140949E-4</v>
      </c>
      <c r="L24" s="19"/>
      <c r="N24" s="15"/>
      <c r="O24" s="15"/>
      <c r="P24" s="15"/>
      <c r="Q24" s="15"/>
      <c r="R24" s="15"/>
      <c r="S24" s="16"/>
      <c r="U24" s="15"/>
    </row>
    <row r="25" spans="2:21" ht="12" customHeight="1">
      <c r="B25" s="20">
        <v>10</v>
      </c>
      <c r="C25" s="21">
        <v>0.32845641396259267</v>
      </c>
      <c r="D25" s="22">
        <v>0.60633386469823969</v>
      </c>
      <c r="E25" s="23">
        <f t="shared" si="5"/>
        <v>0.60578404393667151</v>
      </c>
      <c r="F25" s="23">
        <f t="shared" si="6"/>
        <v>3.0230286985140912E-7</v>
      </c>
      <c r="G25" s="24"/>
      <c r="H25" s="21">
        <v>0.28857750163505563</v>
      </c>
      <c r="I25" s="22">
        <v>0.37501890329218263</v>
      </c>
      <c r="J25" s="23">
        <f t="shared" si="3"/>
        <v>0.39233585236386986</v>
      </c>
      <c r="K25" s="23">
        <f t="shared" si="4"/>
        <v>2.9987672515140949E-4</v>
      </c>
      <c r="L25" s="19"/>
      <c r="N25" s="15"/>
      <c r="O25" s="15"/>
      <c r="P25" s="15"/>
      <c r="Q25" s="15"/>
      <c r="R25" s="15"/>
      <c r="S25" s="16"/>
      <c r="U25" s="15"/>
    </row>
    <row r="26" spans="2:21" ht="12" customHeight="1">
      <c r="B26" s="20">
        <v>11</v>
      </c>
      <c r="C26" s="21">
        <v>0.38796700000000001</v>
      </c>
      <c r="D26" s="22">
        <v>0.65544000000000002</v>
      </c>
      <c r="E26" s="23">
        <f t="shared" si="5"/>
        <v>0.66611904495340046</v>
      </c>
      <c r="F26" s="23">
        <f t="shared" si="6"/>
        <v>1.1404200111674742E-4</v>
      </c>
      <c r="G26" s="24"/>
      <c r="H26" s="21">
        <v>0.28857750163505563</v>
      </c>
      <c r="I26" s="22">
        <v>0.37501890329218263</v>
      </c>
      <c r="J26" s="23">
        <f t="shared" si="3"/>
        <v>0.39233585236386986</v>
      </c>
      <c r="K26" s="23">
        <f t="shared" si="4"/>
        <v>2.9987672515140949E-4</v>
      </c>
      <c r="L26" s="19"/>
      <c r="N26" s="15"/>
      <c r="O26" s="15"/>
      <c r="P26" s="15"/>
      <c r="Q26" s="15"/>
      <c r="R26" s="15"/>
      <c r="S26" s="16"/>
      <c r="U26" s="15"/>
    </row>
    <row r="27" spans="2:21" ht="12" customHeight="1">
      <c r="B27" s="20">
        <v>12</v>
      </c>
      <c r="C27" s="21">
        <v>0.45147163750151353</v>
      </c>
      <c r="D27" s="22">
        <v>0.67621875032121803</v>
      </c>
      <c r="E27" s="23">
        <f t="shared" si="5"/>
        <v>0.72181806195216802</v>
      </c>
      <c r="F27" s="23">
        <f t="shared" si="6"/>
        <v>2.0792972212164912E-3</v>
      </c>
      <c r="G27" s="24"/>
      <c r="H27" s="21">
        <v>0.28857750163505563</v>
      </c>
      <c r="I27" s="22">
        <v>0.37501890329218263</v>
      </c>
      <c r="J27" s="23">
        <f t="shared" si="3"/>
        <v>0.39233585236386986</v>
      </c>
      <c r="K27" s="23">
        <f t="shared" si="4"/>
        <v>2.9987672515140949E-4</v>
      </c>
      <c r="L27" s="19"/>
      <c r="N27" s="15"/>
      <c r="O27" s="15"/>
      <c r="P27" s="15"/>
      <c r="Q27" s="15"/>
      <c r="R27" s="15"/>
      <c r="S27" s="16"/>
      <c r="U27" s="15"/>
    </row>
    <row r="28" spans="2:21" ht="12" customHeight="1">
      <c r="B28" s="20">
        <v>13</v>
      </c>
      <c r="C28" s="21">
        <v>0.46205062284287191</v>
      </c>
      <c r="D28" s="22">
        <v>0.69834360903071357</v>
      </c>
      <c r="E28" s="23">
        <f t="shared" si="5"/>
        <v>0.73034937332570937</v>
      </c>
      <c r="F28" s="23">
        <f t="shared" si="6"/>
        <v>1.0243689481068277E-3</v>
      </c>
      <c r="G28" s="24"/>
      <c r="H28" s="21">
        <v>0.28857750163505563</v>
      </c>
      <c r="I28" s="22">
        <v>0.37501890329218263</v>
      </c>
      <c r="J28" s="23">
        <f t="shared" si="3"/>
        <v>0.39233585236386986</v>
      </c>
      <c r="K28" s="23">
        <f t="shared" si="4"/>
        <v>2.9987672515140949E-4</v>
      </c>
      <c r="L28" s="19"/>
      <c r="N28" s="15"/>
      <c r="O28" s="15"/>
      <c r="P28" s="15"/>
      <c r="Q28" s="15"/>
      <c r="R28" s="15"/>
      <c r="S28" s="16"/>
      <c r="U28" s="15"/>
    </row>
    <row r="29" spans="2:21" ht="12" customHeight="1">
      <c r="B29" s="20">
        <v>14</v>
      </c>
      <c r="C29" s="21">
        <v>0.47749795612410684</v>
      </c>
      <c r="D29" s="22">
        <v>0.71284041990582536</v>
      </c>
      <c r="E29" s="23">
        <f t="shared" si="5"/>
        <v>0.74245938707863801</v>
      </c>
      <c r="F29" s="23">
        <f t="shared" si="6"/>
        <v>8.7728321638415329E-4</v>
      </c>
      <c r="G29" s="24"/>
      <c r="H29" s="21">
        <v>0.28857750163505563</v>
      </c>
      <c r="I29" s="22">
        <v>0.37501890329218263</v>
      </c>
      <c r="J29" s="23">
        <f t="shared" si="3"/>
        <v>0.39233585236386986</v>
      </c>
      <c r="K29" s="23">
        <f t="shared" si="4"/>
        <v>2.9987672515140949E-4</v>
      </c>
      <c r="L29" s="19"/>
      <c r="N29" s="15"/>
      <c r="O29" s="15"/>
      <c r="P29" s="15"/>
      <c r="Q29" s="15"/>
      <c r="R29" s="15"/>
      <c r="S29" s="16"/>
      <c r="U29" s="15"/>
    </row>
    <row r="30" spans="2:21" ht="12" customHeight="1">
      <c r="B30" s="20">
        <v>15</v>
      </c>
      <c r="C30" s="21">
        <v>0.47783560699056776</v>
      </c>
      <c r="D30" s="22">
        <v>0.71387257200052812</v>
      </c>
      <c r="E30" s="23">
        <f t="shared" si="5"/>
        <v>0.74271961332319569</v>
      </c>
      <c r="F30" s="23">
        <f t="shared" si="6"/>
        <v>8.3215179307169073E-4</v>
      </c>
      <c r="G30" s="24"/>
      <c r="H30" s="21">
        <v>0.28857750163505563</v>
      </c>
      <c r="I30" s="22">
        <v>0.37501890329218263</v>
      </c>
      <c r="J30" s="23">
        <f t="shared" si="3"/>
        <v>0.39233585236386986</v>
      </c>
      <c r="K30" s="23">
        <f t="shared" si="4"/>
        <v>2.9987672515140949E-4</v>
      </c>
      <c r="L30" s="19"/>
      <c r="N30" s="15"/>
      <c r="O30" s="15"/>
      <c r="P30" s="15"/>
      <c r="Q30" s="15"/>
      <c r="R30" s="15"/>
      <c r="S30" s="16"/>
      <c r="U30" s="15"/>
    </row>
    <row r="31" spans="2:21" ht="12" customHeight="1">
      <c r="B31" s="20">
        <v>16</v>
      </c>
      <c r="C31" s="21">
        <v>0.50889295897983255</v>
      </c>
      <c r="D31" s="22">
        <v>0.7568243875879952</v>
      </c>
      <c r="E31" s="23">
        <f t="shared" si="5"/>
        <v>0.76587550188479492</v>
      </c>
      <c r="F31" s="23">
        <f t="shared" si="6"/>
        <v>8.1922670013732341E-5</v>
      </c>
      <c r="G31" s="24"/>
      <c r="H31" s="21">
        <v>0.28857750163505563</v>
      </c>
      <c r="I31" s="22">
        <v>0.37501890329218263</v>
      </c>
      <c r="J31" s="23">
        <f t="shared" si="3"/>
        <v>0.39233585236386986</v>
      </c>
      <c r="K31" s="23">
        <f t="shared" si="4"/>
        <v>2.9987672515140949E-4</v>
      </c>
      <c r="L31" s="19"/>
      <c r="N31" s="15"/>
      <c r="O31" s="15"/>
      <c r="P31" s="15"/>
      <c r="Q31" s="15"/>
      <c r="R31" s="15"/>
      <c r="S31" s="16"/>
      <c r="U31" s="15"/>
    </row>
    <row r="32" spans="2:21" ht="12" customHeight="1">
      <c r="B32" s="20">
        <v>17</v>
      </c>
      <c r="C32" s="21">
        <v>0.51380293970424629</v>
      </c>
      <c r="D32" s="22">
        <v>0.75783258910854645</v>
      </c>
      <c r="E32" s="23">
        <f t="shared" si="5"/>
        <v>0.76940026038030473</v>
      </c>
      <c r="F32" s="23">
        <f t="shared" si="6"/>
        <v>1.3381101865146192E-4</v>
      </c>
      <c r="G32" s="24"/>
      <c r="H32" s="21">
        <v>0.36157292347939834</v>
      </c>
      <c r="I32" s="22">
        <v>0.483490360230311</v>
      </c>
      <c r="J32" s="23">
        <f t="shared" si="3"/>
        <v>0.4742156885506984</v>
      </c>
      <c r="K32" s="23">
        <f t="shared" si="4"/>
        <v>8.601953476460802E-5</v>
      </c>
      <c r="L32" s="19"/>
      <c r="N32" s="15"/>
      <c r="O32" s="15"/>
      <c r="P32" s="15"/>
      <c r="Q32" s="15"/>
      <c r="R32" s="15"/>
      <c r="S32" s="16"/>
      <c r="U32" s="15"/>
    </row>
    <row r="33" spans="2:21" ht="12" customHeight="1">
      <c r="B33" s="20">
        <v>18</v>
      </c>
      <c r="C33" s="21">
        <v>0.54470008449303831</v>
      </c>
      <c r="D33" s="22">
        <v>0.78216427761685148</v>
      </c>
      <c r="E33" s="23">
        <f t="shared" si="5"/>
        <v>0.79078442274358307</v>
      </c>
      <c r="F33" s="23">
        <f t="shared" si="6"/>
        <v>7.4306902005914435E-5</v>
      </c>
      <c r="G33" s="24"/>
      <c r="H33" s="21">
        <v>0.40154022236756054</v>
      </c>
      <c r="I33" s="22">
        <v>0.53074886921857867</v>
      </c>
      <c r="J33" s="23">
        <f t="shared" si="3"/>
        <v>0.5166276813109093</v>
      </c>
      <c r="K33" s="23">
        <f t="shared" si="4"/>
        <v>1.9940794792370746E-4</v>
      </c>
      <c r="L33" s="19"/>
      <c r="N33" s="15"/>
      <c r="O33" s="15"/>
      <c r="P33" s="15"/>
      <c r="Q33" s="15"/>
      <c r="R33" s="15"/>
      <c r="S33" s="16"/>
      <c r="U33" s="15"/>
    </row>
    <row r="34" spans="2:21" ht="12" customHeight="1">
      <c r="B34" s="20">
        <v>19</v>
      </c>
      <c r="C34" s="21">
        <v>0.54550638653139916</v>
      </c>
      <c r="D34" s="22">
        <v>0.78569599820505065</v>
      </c>
      <c r="E34" s="23">
        <f t="shared" si="5"/>
        <v>0.79132473863755248</v>
      </c>
      <c r="F34" s="23">
        <f t="shared" si="6"/>
        <v>3.1682718856480926E-5</v>
      </c>
      <c r="G34" s="24"/>
      <c r="H34" s="21">
        <v>0.40862655330281233</v>
      </c>
      <c r="I34" s="22">
        <v>0.53742373432976476</v>
      </c>
      <c r="J34" s="23">
        <f t="shared" si="3"/>
        <v>0.52397866503122381</v>
      </c>
      <c r="K34" s="23">
        <f t="shared" si="4"/>
        <v>1.8076988844256832E-4</v>
      </c>
      <c r="L34" s="19"/>
      <c r="N34" s="15"/>
      <c r="O34" s="15"/>
      <c r="P34" s="15"/>
      <c r="Q34" s="15"/>
      <c r="R34" s="15"/>
      <c r="S34" s="16"/>
      <c r="U34" s="15"/>
    </row>
    <row r="35" spans="2:21" ht="12" customHeight="1">
      <c r="B35" s="20">
        <v>20</v>
      </c>
      <c r="C35" s="21">
        <v>0.54569744871191961</v>
      </c>
      <c r="D35" s="22">
        <v>0.78611905173299323</v>
      </c>
      <c r="E35" s="23">
        <f t="shared" si="5"/>
        <v>0.79145264442941288</v>
      </c>
      <c r="F35" s="23">
        <f t="shared" si="6"/>
        <v>2.8447211051300951E-5</v>
      </c>
      <c r="G35" s="24"/>
      <c r="H35" s="21">
        <v>0.47565892740353177</v>
      </c>
      <c r="I35" s="22">
        <v>0.61265456093554682</v>
      </c>
      <c r="J35" s="23">
        <f t="shared" si="3"/>
        <v>0.59112817652286509</v>
      </c>
      <c r="K35" s="23">
        <f t="shared" si="4"/>
        <v>4.6338522588254701E-4</v>
      </c>
      <c r="L35" s="19"/>
      <c r="N35" s="15"/>
      <c r="O35" s="15"/>
      <c r="P35" s="15"/>
      <c r="Q35" s="88" t="s">
        <v>80</v>
      </c>
      <c r="R35" s="89">
        <f>F162</f>
        <v>-0.36579725241794725</v>
      </c>
      <c r="S35" s="16"/>
      <c r="U35" s="15"/>
    </row>
    <row r="36" spans="2:21" ht="12" customHeight="1">
      <c r="B36" s="20">
        <v>21</v>
      </c>
      <c r="C36" s="21">
        <v>0.54943106880373671</v>
      </c>
      <c r="D36" s="22">
        <v>0.78868449301310917</v>
      </c>
      <c r="E36" s="23">
        <f t="shared" si="5"/>
        <v>0.79394230164443147</v>
      </c>
      <c r="F36" s="23">
        <f t="shared" si="6"/>
        <v>2.7644551603607305E-5</v>
      </c>
      <c r="G36" s="24"/>
      <c r="H36" s="21">
        <v>0.53215009810333558</v>
      </c>
      <c r="I36" s="22">
        <v>0.66133698959185971</v>
      </c>
      <c r="J36" s="23">
        <f t="shared" si="3"/>
        <v>0.64455855903118231</v>
      </c>
      <c r="K36" s="23">
        <f t="shared" si="4"/>
        <v>2.8151573207947346E-4</v>
      </c>
      <c r="L36" s="19"/>
      <c r="N36" s="15"/>
      <c r="O36" s="15"/>
      <c r="P36" s="15"/>
      <c r="Q36" s="91"/>
      <c r="R36" s="91"/>
      <c r="S36" s="16"/>
      <c r="U36" s="15"/>
    </row>
    <row r="37" spans="2:21" ht="12" customHeight="1">
      <c r="B37" s="20">
        <v>22</v>
      </c>
      <c r="C37" s="21">
        <v>0.55091081080722981</v>
      </c>
      <c r="D37" s="22">
        <v>0.79232839463113658</v>
      </c>
      <c r="E37" s="23">
        <f t="shared" si="5"/>
        <v>0.79492389336203861</v>
      </c>
      <c r="F37" s="23">
        <f t="shared" si="6"/>
        <v>6.736613662114074E-6</v>
      </c>
      <c r="G37" s="24"/>
      <c r="H37" s="21">
        <v>0.55497874427730554</v>
      </c>
      <c r="I37" s="22">
        <v>0.67917999345352176</v>
      </c>
      <c r="J37" s="23">
        <f t="shared" si="3"/>
        <v>0.66538262926714731</v>
      </c>
      <c r="K37" s="23">
        <f t="shared" si="4"/>
        <v>1.9036725849144829E-4</v>
      </c>
      <c r="L37" s="19"/>
      <c r="N37" s="15"/>
      <c r="O37" s="15"/>
      <c r="P37" s="15"/>
      <c r="Q37" s="88" t="s">
        <v>81</v>
      </c>
      <c r="R37" s="89">
        <f>K162</f>
        <v>-0.15414438576140582</v>
      </c>
      <c r="S37" s="16"/>
      <c r="U37" s="15"/>
    </row>
    <row r="38" spans="2:21" ht="12" customHeight="1">
      <c r="B38" s="20">
        <v>23</v>
      </c>
      <c r="C38" s="21">
        <v>0.55464318756885922</v>
      </c>
      <c r="D38" s="22">
        <v>0.79329916246932186</v>
      </c>
      <c r="E38" s="23">
        <f t="shared" si="5"/>
        <v>0.79738695024701267</v>
      </c>
      <c r="F38" s="23">
        <f t="shared" si="6"/>
        <v>1.6710008915438372E-5</v>
      </c>
      <c r="G38" s="24"/>
      <c r="H38" s="21">
        <v>0.60513570961412699</v>
      </c>
      <c r="I38" s="22">
        <v>0.73647665440548227</v>
      </c>
      <c r="J38" s="23">
        <f t="shared" si="3"/>
        <v>0.70966905672798875</v>
      </c>
      <c r="K38" s="23">
        <f t="shared" si="4"/>
        <v>7.1864729323835612E-4</v>
      </c>
      <c r="L38" s="19"/>
      <c r="N38" s="15"/>
      <c r="O38" s="15"/>
      <c r="P38" s="15"/>
      <c r="S38" s="16"/>
      <c r="U38" s="15"/>
    </row>
    <row r="39" spans="2:21" ht="12" customHeight="1">
      <c r="B39" s="20">
        <v>24</v>
      </c>
      <c r="C39" s="21">
        <v>0.59881916477760966</v>
      </c>
      <c r="D39" s="22">
        <v>0.82400607541278981</v>
      </c>
      <c r="E39" s="23">
        <f t="shared" si="5"/>
        <v>0.82520850474047203</v>
      </c>
      <c r="F39" s="23">
        <f t="shared" si="6"/>
        <v>1.4458362880703144E-6</v>
      </c>
      <c r="G39" s="24"/>
      <c r="H39" s="21">
        <v>0.60880150425114465</v>
      </c>
      <c r="I39" s="22">
        <v>0.73941532784936082</v>
      </c>
      <c r="J39" s="23">
        <f t="shared" si="3"/>
        <v>0.712829349883075</v>
      </c>
      <c r="K39" s="23">
        <f t="shared" si="4"/>
        <v>7.0681422442383471E-4</v>
      </c>
      <c r="L39" s="24"/>
      <c r="N39" s="15"/>
      <c r="O39" s="15"/>
      <c r="P39" s="15"/>
      <c r="Q39" s="92" t="s">
        <v>87</v>
      </c>
      <c r="R39" s="90">
        <f>R35-R37</f>
        <v>-0.21165286665654143</v>
      </c>
      <c r="S39" s="16"/>
      <c r="U39" s="15"/>
    </row>
    <row r="40" spans="2:21" ht="12" customHeight="1">
      <c r="B40" s="20">
        <v>25</v>
      </c>
      <c r="C40" s="21">
        <v>0.61660105448980984</v>
      </c>
      <c r="D40" s="22">
        <v>0.82400607541278981</v>
      </c>
      <c r="E40" s="23">
        <f t="shared" si="5"/>
        <v>0.83575653569206154</v>
      </c>
      <c r="F40" s="23">
        <f t="shared" si="6"/>
        <v>1.3807331677474278E-4</v>
      </c>
      <c r="G40" s="24"/>
      <c r="H40" s="21">
        <v>0.64917102681491179</v>
      </c>
      <c r="I40" s="22">
        <v>0.76692312010179475</v>
      </c>
      <c r="J40" s="23">
        <f t="shared" si="3"/>
        <v>0.74697050845812651</v>
      </c>
      <c r="K40" s="23">
        <f t="shared" si="4"/>
        <v>3.9810671140304537E-4</v>
      </c>
      <c r="L40" s="31"/>
      <c r="N40" s="15"/>
      <c r="O40" s="15"/>
      <c r="P40" s="15"/>
      <c r="Q40" s="15"/>
      <c r="R40" s="15"/>
      <c r="S40" s="16"/>
      <c r="U40" s="15"/>
    </row>
    <row r="41" spans="2:21" ht="12" customHeight="1">
      <c r="B41" s="20">
        <v>26</v>
      </c>
      <c r="C41" s="21">
        <v>0.62859805780776423</v>
      </c>
      <c r="D41" s="22">
        <v>0.83942532649258228</v>
      </c>
      <c r="E41" s="23">
        <f t="shared" si="5"/>
        <v>0.84267625621014297</v>
      </c>
      <c r="F41" s="23">
        <f t="shared" si="6"/>
        <v>1.0568544028519234E-5</v>
      </c>
      <c r="G41" s="24"/>
      <c r="H41" s="21">
        <v>0.6577632439502944</v>
      </c>
      <c r="I41" s="22">
        <v>0.77140027167000536</v>
      </c>
      <c r="J41" s="23">
        <f t="shared" si="3"/>
        <v>0.75408398143470423</v>
      </c>
      <c r="K41" s="23">
        <f t="shared" si="4"/>
        <v>2.9985390751318503E-4</v>
      </c>
      <c r="L41" s="1"/>
      <c r="N41" s="15"/>
      <c r="O41" s="15"/>
      <c r="U41" s="15"/>
    </row>
    <row r="42" spans="2:21" ht="12" customHeight="1">
      <c r="B42" s="20">
        <v>27</v>
      </c>
      <c r="C42" s="21">
        <v>0.63158482835377439</v>
      </c>
      <c r="D42" s="22">
        <v>0.84566844239994043</v>
      </c>
      <c r="E42" s="23">
        <f t="shared" si="5"/>
        <v>0.84437507473764428</v>
      </c>
      <c r="F42" s="23">
        <f t="shared" si="6"/>
        <v>1.6727999098734132E-6</v>
      </c>
      <c r="G42" s="24"/>
      <c r="H42" s="21">
        <v>0.69317037279267502</v>
      </c>
      <c r="I42" s="22">
        <v>0.80688029699738584</v>
      </c>
      <c r="J42" s="23">
        <f t="shared" si="3"/>
        <v>0.78285021774148578</v>
      </c>
      <c r="K42" s="23">
        <f t="shared" si="4"/>
        <v>5.7744470904483845E-4</v>
      </c>
      <c r="L42" s="34"/>
      <c r="N42" s="15"/>
      <c r="O42" s="15"/>
      <c r="U42" s="15"/>
    </row>
    <row r="43" spans="2:21" ht="12" customHeight="1">
      <c r="B43" s="20">
        <v>28</v>
      </c>
      <c r="C43" s="21">
        <v>0.63195942326996735</v>
      </c>
      <c r="D43" s="22">
        <v>0.84636042183943194</v>
      </c>
      <c r="E43" s="23">
        <f t="shared" si="5"/>
        <v>0.84458747385082278</v>
      </c>
      <c r="F43" s="23">
        <f t="shared" si="6"/>
        <v>3.1433445703132791E-6</v>
      </c>
      <c r="G43" s="24"/>
      <c r="H43" s="21">
        <v>0.70430019620667106</v>
      </c>
      <c r="I43" s="22">
        <v>0.82182496536130467</v>
      </c>
      <c r="J43" s="23">
        <f t="shared" si="3"/>
        <v>0.79171474166877454</v>
      </c>
      <c r="K43" s="23">
        <f t="shared" si="4"/>
        <v>9.0662557081420318E-4</v>
      </c>
      <c r="N43" s="15"/>
      <c r="O43" s="15"/>
    </row>
    <row r="44" spans="2:21" ht="12" customHeight="1">
      <c r="B44" s="20">
        <v>29</v>
      </c>
      <c r="C44" s="21">
        <v>0.63205155761356768</v>
      </c>
      <c r="D44" s="22">
        <v>0.84652273646244525</v>
      </c>
      <c r="E44" s="23">
        <f t="shared" si="5"/>
        <v>0.84463969237316761</v>
      </c>
      <c r="F44" s="23">
        <f t="shared" si="6"/>
        <v>3.5458550421634612E-6</v>
      </c>
      <c r="G44" s="24"/>
      <c r="H44" s="21">
        <v>0.72597449313276652</v>
      </c>
      <c r="I44" s="22">
        <v>0.83311880383669945</v>
      </c>
      <c r="J44" s="23">
        <f t="shared" si="3"/>
        <v>0.80874028051628699</v>
      </c>
      <c r="K44" s="23">
        <f t="shared" si="4"/>
        <v>5.9431239928389409E-4</v>
      </c>
      <c r="L44" s="38"/>
      <c r="N44" s="15"/>
      <c r="O44" s="15"/>
    </row>
    <row r="45" spans="2:21" ht="12" customHeight="1">
      <c r="B45" s="20">
        <v>30</v>
      </c>
      <c r="C45" s="21">
        <v>0.86921300000000001</v>
      </c>
      <c r="D45" s="22">
        <v>0.94445000000000001</v>
      </c>
      <c r="E45" s="23">
        <f t="shared" si="5"/>
        <v>0.95478034513924048</v>
      </c>
      <c r="F45" s="23">
        <f t="shared" si="6"/>
        <v>1.0671603069582923E-4</v>
      </c>
      <c r="G45" s="24"/>
      <c r="H45" s="21">
        <v>0.95025179856115105</v>
      </c>
      <c r="I45" s="22">
        <v>0.94998310950906995</v>
      </c>
      <c r="J45" s="23">
        <f t="shared" si="3"/>
        <v>0.96827625165438147</v>
      </c>
      <c r="K45" s="23">
        <f t="shared" si="4"/>
        <v>3.3463904954857273E-4</v>
      </c>
      <c r="L45" s="40"/>
      <c r="N45" s="15"/>
      <c r="O45" s="15"/>
    </row>
    <row r="46" spans="2:21" ht="12" customHeight="1">
      <c r="B46" s="20">
        <v>31</v>
      </c>
      <c r="C46" s="21">
        <v>0.96406895522842317</v>
      </c>
      <c r="D46" s="22">
        <v>0.99625635887619057</v>
      </c>
      <c r="E46" s="23">
        <f>(EXP(C46/($F$50-C46))-1)/(EXP(1/($F$50-1))-1)</f>
        <v>0.98841868360761453</v>
      </c>
      <c r="F46" s="23">
        <f t="shared" si="1"/>
        <v>6.1429153615648479E-5</v>
      </c>
      <c r="G46" s="24"/>
      <c r="H46" s="21">
        <v>0.99585186396337477</v>
      </c>
      <c r="I46" s="22">
        <v>0.99567705669703177</v>
      </c>
      <c r="J46" s="23">
        <f t="shared" si="3"/>
        <v>0.99740055440522024</v>
      </c>
      <c r="K46" s="23">
        <f t="shared" si="4"/>
        <v>2.9704443501309103E-6</v>
      </c>
      <c r="L46" s="40"/>
      <c r="N46" s="15"/>
      <c r="O46" s="15"/>
    </row>
    <row r="47" spans="2:21" ht="12" customHeight="1">
      <c r="B47" s="25" t="s">
        <v>16</v>
      </c>
      <c r="C47" s="26">
        <v>1</v>
      </c>
      <c r="D47" s="27">
        <v>1.0000000000000004</v>
      </c>
      <c r="E47" s="28">
        <f>(EXP(C47/($F$50-C47))-1)/(EXP(1/($F$50-1))-1)</f>
        <v>1</v>
      </c>
      <c r="F47" s="29">
        <f t="shared" si="1"/>
        <v>1.9721522630525295E-31</v>
      </c>
      <c r="G47" s="30"/>
      <c r="H47" s="26">
        <v>0.99999999999999978</v>
      </c>
      <c r="I47" s="27">
        <v>1.0000000000000002</v>
      </c>
      <c r="J47" s="28">
        <f>(EXP(H47/($K$50-H47))-1)/(EXP(1/($K$50-1))-1)</f>
        <v>0.99999999999999956</v>
      </c>
      <c r="K47" s="29">
        <f t="shared" si="2"/>
        <v>4.4373425918681914E-31</v>
      </c>
      <c r="N47" s="15"/>
      <c r="O47" s="15"/>
    </row>
    <row r="48" spans="2:21" ht="12" customHeight="1">
      <c r="F48" s="87">
        <f>SUM(F15:F47)</f>
        <v>3.8377852002198377E-2</v>
      </c>
      <c r="G48" s="94" t="s">
        <v>77</v>
      </c>
      <c r="H48" s="1"/>
      <c r="I48" s="1"/>
      <c r="J48" s="1"/>
      <c r="K48" s="87">
        <f>SUM(K15:K47)</f>
        <v>1.0326057388186347E-2</v>
      </c>
      <c r="N48" s="15"/>
      <c r="O48" s="15"/>
    </row>
    <row r="49" spans="1:19" ht="12" customHeight="1">
      <c r="E49" s="32"/>
      <c r="F49" s="33"/>
      <c r="G49" s="95"/>
      <c r="H49" s="1"/>
      <c r="I49" s="1"/>
      <c r="J49" s="32"/>
      <c r="K49" s="33"/>
      <c r="N49" s="42"/>
      <c r="O49" s="42"/>
      <c r="P49" s="42"/>
      <c r="Q49" s="4"/>
      <c r="R49" s="4"/>
      <c r="S49" s="4"/>
    </row>
    <row r="50" spans="1:19" ht="12" customHeight="1">
      <c r="B50" s="35" t="s">
        <v>17</v>
      </c>
      <c r="E50" s="36" t="s">
        <v>18</v>
      </c>
      <c r="F50" s="37">
        <v>-0.7384268917074126</v>
      </c>
      <c r="G50" s="96" t="s">
        <v>78</v>
      </c>
      <c r="H50" s="1"/>
      <c r="I50" s="1"/>
      <c r="J50" s="36" t="s">
        <v>18</v>
      </c>
      <c r="K50" s="37">
        <v>-2.5904509002910183</v>
      </c>
      <c r="N50" s="42"/>
      <c r="O50" s="42"/>
      <c r="P50" s="42"/>
      <c r="Q50" s="4"/>
      <c r="R50" s="4"/>
      <c r="S50" s="4"/>
    </row>
    <row r="51" spans="1:19" s="4" customFormat="1">
      <c r="A51" s="1"/>
      <c r="B51" s="1"/>
      <c r="C51" s="1"/>
      <c r="D51" s="1"/>
      <c r="E51" s="1"/>
      <c r="F51" s="1"/>
      <c r="G51" s="2"/>
      <c r="H51" s="3"/>
      <c r="I51" s="3"/>
      <c r="J51" s="3"/>
      <c r="K51" s="3"/>
      <c r="L51" s="3"/>
      <c r="M51" s="42"/>
    </row>
    <row r="52" spans="1:19" s="4" customFormat="1" ht="11.65">
      <c r="A52" s="1"/>
      <c r="B52" s="1"/>
      <c r="C52" s="39"/>
      <c r="D52" s="1"/>
      <c r="E52" s="1"/>
      <c r="F52" s="97" t="s">
        <v>88</v>
      </c>
      <c r="G52" s="98"/>
      <c r="H52" s="99"/>
      <c r="I52" s="38"/>
      <c r="J52" s="38"/>
      <c r="K52" s="38"/>
      <c r="L52" s="3"/>
      <c r="M52" s="42"/>
    </row>
    <row r="53" spans="1:19" s="4" customFormat="1" ht="11.65">
      <c r="A53" s="1"/>
      <c r="B53" s="1"/>
      <c r="C53" s="1"/>
      <c r="D53" s="41"/>
      <c r="E53" s="1"/>
      <c r="F53" s="100" t="s">
        <v>90</v>
      </c>
      <c r="G53" s="103" t="s">
        <v>93</v>
      </c>
      <c r="I53" s="40"/>
      <c r="J53" s="40"/>
      <c r="K53" s="40"/>
      <c r="L53" s="43"/>
      <c r="N53" s="1"/>
      <c r="O53" s="1"/>
      <c r="P53" s="1"/>
      <c r="Q53" s="1"/>
      <c r="R53" s="1"/>
      <c r="S53" s="1"/>
    </row>
    <row r="54" spans="1:19" s="4" customFormat="1" ht="11.65">
      <c r="B54" s="1"/>
      <c r="C54" s="1"/>
      <c r="D54" s="1"/>
      <c r="E54" s="1"/>
      <c r="F54" s="100" t="s">
        <v>89</v>
      </c>
      <c r="G54" s="104" t="s">
        <v>94</v>
      </c>
      <c r="I54" s="40"/>
      <c r="J54" s="40"/>
      <c r="K54" s="40"/>
      <c r="L54" s="48"/>
      <c r="N54" s="1"/>
      <c r="O54" s="1"/>
      <c r="P54" s="1"/>
      <c r="Q54" s="1"/>
      <c r="R54" s="1"/>
      <c r="S54" s="1"/>
    </row>
    <row r="55" spans="1:19">
      <c r="A55" s="4"/>
      <c r="L55" s="51"/>
    </row>
    <row r="56" spans="1:19">
      <c r="L56" s="43"/>
    </row>
    <row r="57" spans="1:19">
      <c r="B57" s="44" t="s">
        <v>19</v>
      </c>
      <c r="C57" s="4"/>
      <c r="D57" s="4"/>
      <c r="E57" s="45" t="s">
        <v>20</v>
      </c>
      <c r="F57" s="46">
        <f>F50</f>
        <v>-0.7384268917074126</v>
      </c>
      <c r="G57" s="47"/>
      <c r="H57" s="43"/>
      <c r="I57" s="44" t="s">
        <v>0</v>
      </c>
      <c r="J57" s="45" t="s">
        <v>20</v>
      </c>
      <c r="K57" s="46">
        <f>K50</f>
        <v>-2.5904509002910183</v>
      </c>
      <c r="L57" s="43"/>
    </row>
    <row r="58" spans="1:19">
      <c r="C58" s="49"/>
      <c r="D58" s="48"/>
      <c r="E58" s="48"/>
      <c r="F58" s="48"/>
      <c r="G58" s="50"/>
      <c r="H58" s="50"/>
      <c r="I58" s="49"/>
      <c r="J58" s="48"/>
      <c r="K58" s="48"/>
      <c r="L58" s="43"/>
    </row>
    <row r="59" spans="1:19" ht="15.95" customHeight="1">
      <c r="C59" s="49"/>
      <c r="D59" s="77" t="s">
        <v>2</v>
      </c>
      <c r="E59" s="77" t="s">
        <v>21</v>
      </c>
      <c r="F59" s="77" t="s">
        <v>22</v>
      </c>
      <c r="G59" s="51"/>
      <c r="H59" s="51"/>
      <c r="I59" s="77" t="s">
        <v>2</v>
      </c>
      <c r="J59" s="77" t="s">
        <v>21</v>
      </c>
      <c r="K59" s="77" t="s">
        <v>22</v>
      </c>
      <c r="L59" s="43"/>
    </row>
    <row r="60" spans="1:19" ht="9.9499999999999993" customHeight="1">
      <c r="C60" s="49"/>
      <c r="D60" s="52">
        <v>0</v>
      </c>
      <c r="E60" s="46">
        <f t="shared" ref="E60:E123" si="7">(EXP(D60/($F$57-D60))-1)/(EXP(1/($F$57-1))-1)</f>
        <v>0</v>
      </c>
      <c r="F60" s="46">
        <f>D60-E60</f>
        <v>0</v>
      </c>
      <c r="G60" s="47"/>
      <c r="H60" s="43"/>
      <c r="I60" s="52">
        <v>0</v>
      </c>
      <c r="J60" s="46">
        <f>(EXP(I60/($K$57-I60))-1)/(EXP(1/($K$57-1))-1)</f>
        <v>0</v>
      </c>
      <c r="K60" s="46">
        <f>I60-J60</f>
        <v>0</v>
      </c>
      <c r="L60" s="43"/>
    </row>
    <row r="61" spans="1:19" ht="9.9499999999999993" customHeight="1">
      <c r="B61" s="4"/>
      <c r="C61" s="49"/>
      <c r="D61" s="52">
        <f>D60+0.01</f>
        <v>0.01</v>
      </c>
      <c r="E61" s="46">
        <f t="shared" si="7"/>
        <v>3.0342252118155996E-2</v>
      </c>
      <c r="F61" s="46">
        <f t="shared" ref="F61:F124" si="8">D61-E61</f>
        <v>-2.0342252118155997E-2</v>
      </c>
      <c r="G61" s="47"/>
      <c r="H61" s="43"/>
      <c r="I61" s="52">
        <f>I60+0.01</f>
        <v>0.01</v>
      </c>
      <c r="J61" s="46">
        <f t="shared" ref="J61:J124" si="9">(EXP(I61/($K$57-I61))-1)/(EXP(1/($K$57-1))-1)</f>
        <v>1.5788536261768838E-2</v>
      </c>
      <c r="K61" s="46">
        <f t="shared" ref="K61:K124" si="10">I61-J61</f>
        <v>-5.7885362617688379E-3</v>
      </c>
      <c r="L61" s="43"/>
    </row>
    <row r="62" spans="1:19" ht="9.9499999999999993" customHeight="1">
      <c r="B62" s="4"/>
      <c r="C62" s="49"/>
      <c r="D62" s="52">
        <f t="shared" ref="D62:D125" si="11">D61+0.01</f>
        <v>0.02</v>
      </c>
      <c r="E62" s="46">
        <f t="shared" si="7"/>
        <v>5.9497394827380118E-2</v>
      </c>
      <c r="F62" s="46">
        <f t="shared" si="8"/>
        <v>-3.9497394827380114E-2</v>
      </c>
      <c r="G62" s="47"/>
      <c r="H62" s="43"/>
      <c r="I62" s="52">
        <f t="shared" ref="I62:I125" si="12">I61+0.01</f>
        <v>0.02</v>
      </c>
      <c r="J62" s="46">
        <f t="shared" si="9"/>
        <v>3.1396204490331897E-2</v>
      </c>
      <c r="K62" s="46">
        <f t="shared" si="10"/>
        <v>-1.1396204490331897E-2</v>
      </c>
      <c r="L62" s="43"/>
    </row>
    <row r="63" spans="1:19" ht="9.9499999999999993" customHeight="1">
      <c r="B63" s="4"/>
      <c r="C63" s="49"/>
      <c r="D63" s="52">
        <f t="shared" si="11"/>
        <v>0.03</v>
      </c>
      <c r="E63" s="46">
        <f t="shared" si="7"/>
        <v>8.7531430608224214E-2</v>
      </c>
      <c r="F63" s="46">
        <f t="shared" si="8"/>
        <v>-5.7531430608224216E-2</v>
      </c>
      <c r="G63" s="47"/>
      <c r="H63" s="43"/>
      <c r="I63" s="52">
        <f t="shared" si="12"/>
        <v>0.03</v>
      </c>
      <c r="J63" s="46">
        <f t="shared" si="9"/>
        <v>4.6825983219984886E-2</v>
      </c>
      <c r="K63" s="46">
        <f t="shared" si="10"/>
        <v>-1.6825983219984887E-2</v>
      </c>
      <c r="L63" s="43"/>
    </row>
    <row r="64" spans="1:19" ht="9.9499999999999993" customHeight="1">
      <c r="C64" s="49"/>
      <c r="D64" s="52">
        <f t="shared" si="11"/>
        <v>0.04</v>
      </c>
      <c r="E64" s="46">
        <f t="shared" si="7"/>
        <v>0.11450567962372987</v>
      </c>
      <c r="F64" s="46">
        <f t="shared" si="8"/>
        <v>-7.4505679623729865E-2</v>
      </c>
      <c r="G64" s="47"/>
      <c r="H64" s="43"/>
      <c r="I64" s="52">
        <f t="shared" si="12"/>
        <v>0.04</v>
      </c>
      <c r="J64" s="46">
        <f t="shared" si="9"/>
        <v>6.2080787714493248E-2</v>
      </c>
      <c r="K64" s="46">
        <f t="shared" si="10"/>
        <v>-2.2080787714493247E-2</v>
      </c>
      <c r="L64" s="43"/>
    </row>
    <row r="65" spans="3:16" ht="9.9499999999999993" customHeight="1">
      <c r="C65" s="49"/>
      <c r="D65" s="52">
        <f t="shared" si="11"/>
        <v>0.05</v>
      </c>
      <c r="E65" s="46">
        <f t="shared" si="7"/>
        <v>0.14047717968310428</v>
      </c>
      <c r="F65" s="46">
        <f t="shared" si="8"/>
        <v>-9.0477179683104272E-2</v>
      </c>
      <c r="G65" s="47"/>
      <c r="H65" s="43"/>
      <c r="I65" s="52">
        <f t="shared" si="12"/>
        <v>0.05</v>
      </c>
      <c r="J65" s="46">
        <f t="shared" si="9"/>
        <v>7.7163471602368708E-2</v>
      </c>
      <c r="K65" s="46">
        <f t="shared" si="10"/>
        <v>-2.7163471602368705E-2</v>
      </c>
      <c r="L65" s="43"/>
    </row>
    <row r="66" spans="3:16" ht="9.9499999999999993" customHeight="1">
      <c r="C66" s="49"/>
      <c r="D66" s="52">
        <f t="shared" si="11"/>
        <v>6.0000000000000005E-2</v>
      </c>
      <c r="E66" s="46">
        <f t="shared" si="7"/>
        <v>0.16549904653101655</v>
      </c>
      <c r="F66" s="46">
        <f t="shared" si="8"/>
        <v>-0.10549904653101655</v>
      </c>
      <c r="G66" s="47"/>
      <c r="H66" s="43"/>
      <c r="I66" s="52">
        <f t="shared" si="12"/>
        <v>6.0000000000000005E-2</v>
      </c>
      <c r="J66" s="46">
        <f t="shared" si="9"/>
        <v>9.2076828462564167E-2</v>
      </c>
      <c r="K66" s="46">
        <f t="shared" si="10"/>
        <v>-3.2076828462564162E-2</v>
      </c>
      <c r="L66" s="43"/>
    </row>
    <row r="67" spans="3:16" ht="9.9499999999999993" customHeight="1">
      <c r="C67" s="49"/>
      <c r="D67" s="52">
        <f t="shared" si="11"/>
        <v>7.0000000000000007E-2</v>
      </c>
      <c r="E67" s="46">
        <f t="shared" si="7"/>
        <v>0.18962079892078043</v>
      </c>
      <c r="F67" s="46">
        <f t="shared" si="8"/>
        <v>-0.11962079892078042</v>
      </c>
      <c r="G67" s="47"/>
      <c r="H67" s="43"/>
      <c r="I67" s="52">
        <f t="shared" si="12"/>
        <v>7.0000000000000007E-2</v>
      </c>
      <c r="J67" s="46">
        <f t="shared" si="9"/>
        <v>0.10682359336231274</v>
      </c>
      <c r="K67" s="46">
        <f t="shared" si="10"/>
        <v>-3.6823593362312737E-2</v>
      </c>
      <c r="L67" s="43"/>
    </row>
    <row r="68" spans="3:16" ht="9.9499999999999993" customHeight="1">
      <c r="C68" s="49"/>
      <c r="D68" s="52">
        <f t="shared" si="11"/>
        <v>0.08</v>
      </c>
      <c r="E68" s="46">
        <f t="shared" si="7"/>
        <v>0.21288865237229881</v>
      </c>
      <c r="F68" s="46">
        <f t="shared" si="8"/>
        <v>-0.1328886523722988</v>
      </c>
      <c r="G68" s="47"/>
      <c r="H68" s="43"/>
      <c r="I68" s="52">
        <f t="shared" si="12"/>
        <v>0.08</v>
      </c>
      <c r="J68" s="46">
        <f t="shared" si="9"/>
        <v>0.12140644434876112</v>
      </c>
      <c r="K68" s="46">
        <f t="shared" si="10"/>
        <v>-4.1406444348761118E-2</v>
      </c>
      <c r="L68" s="43"/>
    </row>
    <row r="69" spans="3:16" ht="9.9499999999999993" customHeight="1">
      <c r="C69" s="49"/>
      <c r="D69" s="52">
        <f t="shared" si="11"/>
        <v>0.09</v>
      </c>
      <c r="E69" s="46">
        <f t="shared" si="7"/>
        <v>0.23534578503473486</v>
      </c>
      <c r="F69" s="46">
        <f t="shared" si="8"/>
        <v>-0.14534578503473486</v>
      </c>
      <c r="G69" s="47"/>
      <c r="H69" s="43"/>
      <c r="I69" s="52">
        <f t="shared" si="12"/>
        <v>0.09</v>
      </c>
      <c r="J69" s="46">
        <f t="shared" si="9"/>
        <v>0.13582800389598465</v>
      </c>
      <c r="K69" s="46">
        <f t="shared" si="10"/>
        <v>-4.5828003895984654E-2</v>
      </c>
      <c r="L69" s="43"/>
    </row>
    <row r="70" spans="3:16" ht="9.9499999999999993" customHeight="1">
      <c r="C70" s="49"/>
      <c r="D70" s="52">
        <f t="shared" si="11"/>
        <v>9.9999999999999992E-2</v>
      </c>
      <c r="E70" s="46">
        <f t="shared" si="7"/>
        <v>0.25703257865805607</v>
      </c>
      <c r="F70" s="46">
        <f t="shared" si="8"/>
        <v>-0.15703257865805609</v>
      </c>
      <c r="G70" s="47"/>
      <c r="H70" s="43"/>
      <c r="I70" s="52">
        <f t="shared" si="12"/>
        <v>9.9999999999999992E-2</v>
      </c>
      <c r="J70" s="46">
        <f t="shared" si="9"/>
        <v>0.15009084030891137</v>
      </c>
      <c r="K70" s="46">
        <f t="shared" si="10"/>
        <v>-5.009084030891138E-2</v>
      </c>
      <c r="L70" s="43"/>
    </row>
    <row r="71" spans="3:16" ht="9.9499999999999993" customHeight="1">
      <c r="C71" s="49"/>
      <c r="D71" s="52">
        <f t="shared" si="11"/>
        <v>0.10999999999999999</v>
      </c>
      <c r="E71" s="46">
        <f t="shared" si="7"/>
        <v>0.27798683731728135</v>
      </c>
      <c r="F71" s="46">
        <f t="shared" si="8"/>
        <v>-0.16798683731728137</v>
      </c>
      <c r="G71" s="47"/>
      <c r="H71" s="43"/>
      <c r="I71" s="52">
        <f t="shared" si="12"/>
        <v>0.10999999999999999</v>
      </c>
      <c r="J71" s="46">
        <f t="shared" si="9"/>
        <v>0.1641974690856299</v>
      </c>
      <c r="K71" s="46">
        <f t="shared" si="10"/>
        <v>-5.4197469085629918E-2</v>
      </c>
      <c r="L71" s="43"/>
    </row>
    <row r="72" spans="3:16" ht="9.9499999999999993" customHeight="1">
      <c r="C72" s="49"/>
      <c r="D72" s="52">
        <f t="shared" si="11"/>
        <v>0.11999999999999998</v>
      </c>
      <c r="E72" s="46">
        <f t="shared" si="7"/>
        <v>0.29824398622042703</v>
      </c>
      <c r="F72" s="46">
        <f t="shared" si="8"/>
        <v>-0.17824398622042703</v>
      </c>
      <c r="G72" s="47"/>
      <c r="H72" s="43"/>
      <c r="I72" s="52">
        <f t="shared" si="12"/>
        <v>0.11999999999999998</v>
      </c>
      <c r="J72" s="46">
        <f t="shared" si="9"/>
        <v>0.17815035423947892</v>
      </c>
      <c r="K72" s="46">
        <f t="shared" si="10"/>
        <v>-5.8150354239478938E-2</v>
      </c>
      <c r="L72" s="43"/>
    </row>
    <row r="73" spans="3:16" ht="9.9499999999999993" customHeight="1">
      <c r="C73" s="49"/>
      <c r="D73" s="52">
        <f t="shared" si="11"/>
        <v>0.12999999999999998</v>
      </c>
      <c r="E73" s="46">
        <f t="shared" si="7"/>
        <v>0.3178372526589841</v>
      </c>
      <c r="F73" s="46">
        <f t="shared" si="8"/>
        <v>-0.18783725265898413</v>
      </c>
      <c r="G73" s="47"/>
      <c r="H73" s="43"/>
      <c r="I73" s="52">
        <f t="shared" si="12"/>
        <v>0.12999999999999998</v>
      </c>
      <c r="J73" s="46">
        <f t="shared" si="9"/>
        <v>0.1919519095822923</v>
      </c>
      <c r="K73" s="46">
        <f t="shared" si="10"/>
        <v>-6.1951909582292325E-2</v>
      </c>
      <c r="L73" s="43"/>
    </row>
    <row r="74" spans="3:16" ht="9.9499999999999993" customHeight="1">
      <c r="C74" s="49"/>
      <c r="D74" s="52">
        <f t="shared" si="11"/>
        <v>0.13999999999999999</v>
      </c>
      <c r="E74" s="46">
        <f t="shared" si="7"/>
        <v>0.33679783092250543</v>
      </c>
      <c r="F74" s="46">
        <f t="shared" si="8"/>
        <v>-0.19679783092250544</v>
      </c>
      <c r="G74" s="47"/>
      <c r="H74" s="43"/>
      <c r="I74" s="52">
        <f t="shared" si="12"/>
        <v>0.13999999999999999</v>
      </c>
      <c r="J74" s="46">
        <f t="shared" si="9"/>
        <v>0.20560449997009764</v>
      </c>
      <c r="K74" s="46">
        <f t="shared" si="10"/>
        <v>-6.5604499970097652E-2</v>
      </c>
      <c r="L74" s="43"/>
    </row>
    <row r="75" spans="3:16" ht="9.9499999999999993" customHeight="1">
      <c r="C75" s="49"/>
      <c r="D75" s="52">
        <f t="shared" si="11"/>
        <v>0.15</v>
      </c>
      <c r="E75" s="46">
        <f t="shared" si="7"/>
        <v>0.35515503279170835</v>
      </c>
      <c r="F75" s="46">
        <f t="shared" si="8"/>
        <v>-0.20515503279170835</v>
      </c>
      <c r="G75" s="47"/>
      <c r="H75" s="43"/>
      <c r="I75" s="52">
        <f t="shared" si="12"/>
        <v>0.15</v>
      </c>
      <c r="J75" s="46">
        <f t="shared" si="9"/>
        <v>0.21911044251252418</v>
      </c>
      <c r="K75" s="46">
        <f t="shared" si="10"/>
        <v>-6.9110442512524184E-2</v>
      </c>
      <c r="L75" s="43"/>
    </row>
    <row r="76" spans="3:16" ht="9.9499999999999993" customHeight="1">
      <c r="C76" s="49"/>
      <c r="D76" s="52">
        <f t="shared" si="11"/>
        <v>0.16</v>
      </c>
      <c r="E76" s="46">
        <f t="shared" si="7"/>
        <v>0.37293642504320407</v>
      </c>
      <c r="F76" s="46">
        <f t="shared" si="8"/>
        <v>-0.21293642504320406</v>
      </c>
      <c r="G76" s="47"/>
      <c r="H76" s="43"/>
      <c r="I76" s="52">
        <f t="shared" si="12"/>
        <v>0.16</v>
      </c>
      <c r="J76" s="46">
        <f t="shared" si="9"/>
        <v>0.23247200774713692</v>
      </c>
      <c r="K76" s="46">
        <f t="shared" si="10"/>
        <v>-7.2472007747136913E-2</v>
      </c>
      <c r="L76" s="43"/>
    </row>
    <row r="77" spans="3:16" ht="9.9499999999999993" customHeight="1">
      <c r="C77" s="49"/>
      <c r="D77" s="52">
        <f t="shared" si="11"/>
        <v>0.17</v>
      </c>
      <c r="E77" s="46">
        <f t="shared" si="7"/>
        <v>0.39016795524009801</v>
      </c>
      <c r="F77" s="46">
        <f t="shared" si="8"/>
        <v>-0.220167955240098</v>
      </c>
      <c r="G77" s="47"/>
      <c r="H77" s="43"/>
      <c r="I77" s="52">
        <f t="shared" si="12"/>
        <v>0.17</v>
      </c>
      <c r="J77" s="46">
        <f t="shared" si="9"/>
        <v>0.24569142077985842</v>
      </c>
      <c r="K77" s="46">
        <f t="shared" si="10"/>
        <v>-7.5691420779858409E-2</v>
      </c>
      <c r="L77" s="43"/>
    </row>
    <row r="78" spans="3:16" ht="9.9499999999999993" customHeight="1">
      <c r="C78" s="49"/>
      <c r="D78" s="52">
        <f t="shared" si="11"/>
        <v>0.18000000000000002</v>
      </c>
      <c r="E78" s="46">
        <f t="shared" si="7"/>
        <v>0.40687406694317868</v>
      </c>
      <c r="F78" s="46">
        <f t="shared" si="8"/>
        <v>-0.22687406694317866</v>
      </c>
      <c r="G78" s="47"/>
      <c r="H78" s="43"/>
      <c r="I78" s="52">
        <f t="shared" si="12"/>
        <v>0.18000000000000002</v>
      </c>
      <c r="J78" s="46">
        <f t="shared" si="9"/>
        <v>0.25877086239259534</v>
      </c>
      <c r="K78" s="46">
        <f t="shared" si="10"/>
        <v>-7.8770862392595314E-2</v>
      </c>
      <c r="L78" s="43"/>
    </row>
    <row r="79" spans="3:16" ht="9.9499999999999993" customHeight="1">
      <c r="C79" s="49"/>
      <c r="D79" s="52">
        <f t="shared" si="11"/>
        <v>0.19000000000000003</v>
      </c>
      <c r="E79" s="46">
        <f t="shared" si="7"/>
        <v>0.42307780535472739</v>
      </c>
      <c r="F79" s="46">
        <f t="shared" si="8"/>
        <v>-0.23307780535472736</v>
      </c>
      <c r="G79" s="47"/>
      <c r="H79" s="43"/>
      <c r="I79" s="52">
        <f t="shared" si="12"/>
        <v>0.19000000000000003</v>
      </c>
      <c r="J79" s="46">
        <f t="shared" si="9"/>
        <v>0.27171247011915706</v>
      </c>
      <c r="K79" s="46">
        <f t="shared" si="10"/>
        <v>-8.1712470119157027E-2</v>
      </c>
      <c r="L79" s="43"/>
      <c r="N79" s="53"/>
      <c r="O79" s="54"/>
      <c r="P79" s="53"/>
    </row>
    <row r="80" spans="3:16" ht="9.9499999999999993" customHeight="1">
      <c r="C80" s="49"/>
      <c r="D80" s="52">
        <f t="shared" si="11"/>
        <v>0.20000000000000004</v>
      </c>
      <c r="E80" s="46">
        <f t="shared" si="7"/>
        <v>0.43880091429888102</v>
      </c>
      <c r="F80" s="46">
        <f t="shared" si="8"/>
        <v>-0.23880091429888098</v>
      </c>
      <c r="G80" s="47"/>
      <c r="H80" s="43"/>
      <c r="I80" s="52">
        <f t="shared" si="12"/>
        <v>0.20000000000000004</v>
      </c>
      <c r="J80" s="46">
        <f t="shared" si="9"/>
        <v>0.28451833929049936</v>
      </c>
      <c r="K80" s="46">
        <f t="shared" si="10"/>
        <v>-8.4518339290499317E-2</v>
      </c>
      <c r="L80" s="43"/>
      <c r="N80" s="53"/>
      <c r="O80" s="54"/>
      <c r="P80" s="53"/>
    </row>
    <row r="81" spans="3:20" ht="9.9499999999999993" customHeight="1">
      <c r="C81" s="49"/>
      <c r="D81" s="52">
        <f t="shared" si="11"/>
        <v>0.21000000000000005</v>
      </c>
      <c r="E81" s="46">
        <f t="shared" si="7"/>
        <v>0.45406392534709178</v>
      </c>
      <c r="F81" s="46">
        <f t="shared" si="8"/>
        <v>-0.24406392534709173</v>
      </c>
      <c r="G81" s="47"/>
      <c r="H81" s="43"/>
      <c r="I81" s="52">
        <f t="shared" si="12"/>
        <v>0.21000000000000005</v>
      </c>
      <c r="J81" s="46">
        <f t="shared" si="9"/>
        <v>0.29719052405029717</v>
      </c>
      <c r="K81" s="46">
        <f t="shared" si="10"/>
        <v>-8.7190524050297119E-2</v>
      </c>
      <c r="L81" s="43"/>
      <c r="M81" s="53"/>
      <c r="N81" s="55"/>
      <c r="O81" s="55"/>
      <c r="P81" s="55"/>
      <c r="Q81" s="55"/>
      <c r="R81" s="55"/>
      <c r="S81" s="55"/>
    </row>
    <row r="82" spans="3:20" ht="9.9499999999999993" customHeight="1">
      <c r="C82" s="49"/>
      <c r="D82" s="52">
        <f t="shared" si="11"/>
        <v>0.22000000000000006</v>
      </c>
      <c r="E82" s="46">
        <f t="shared" si="7"/>
        <v>0.46888623981293648</v>
      </c>
      <c r="F82" s="46">
        <f t="shared" si="8"/>
        <v>-0.24888623981293642</v>
      </c>
      <c r="G82" s="47"/>
      <c r="H82" s="43"/>
      <c r="I82" s="52">
        <f t="shared" si="12"/>
        <v>0.22000000000000006</v>
      </c>
      <c r="J82" s="46">
        <f t="shared" si="9"/>
        <v>0.30973103834181337</v>
      </c>
      <c r="K82" s="46">
        <f t="shared" si="10"/>
        <v>-8.9731038341813313E-2</v>
      </c>
      <c r="L82" s="43"/>
      <c r="M82" s="53"/>
      <c r="N82" s="55"/>
      <c r="O82" s="55"/>
      <c r="P82" s="55"/>
      <c r="Q82" s="55"/>
      <c r="R82" s="55"/>
      <c r="S82" s="55"/>
    </row>
    <row r="83" spans="3:20" ht="9.9499999999999993" customHeight="1">
      <c r="C83" s="49"/>
      <c r="D83" s="52">
        <f t="shared" si="11"/>
        <v>0.23000000000000007</v>
      </c>
      <c r="E83" s="46">
        <f t="shared" si="7"/>
        <v>0.48328620426590291</v>
      </c>
      <c r="F83" s="46">
        <f t="shared" si="8"/>
        <v>-0.25328620426590287</v>
      </c>
      <c r="G83" s="47"/>
      <c r="H83" s="43"/>
      <c r="I83" s="52">
        <f t="shared" si="12"/>
        <v>0.23000000000000007</v>
      </c>
      <c r="J83" s="46">
        <f t="shared" si="9"/>
        <v>0.32214185686698621</v>
      </c>
      <c r="K83" s="46">
        <f t="shared" si="10"/>
        <v>-9.2141856866986144E-2</v>
      </c>
      <c r="L83" s="43"/>
      <c r="M83" s="55"/>
    </row>
    <row r="84" spans="3:20" ht="9.9499999999999993" customHeight="1">
      <c r="C84" s="49"/>
      <c r="D84" s="52">
        <f t="shared" si="11"/>
        <v>0.24000000000000007</v>
      </c>
      <c r="E84" s="46">
        <f t="shared" si="7"/>
        <v>0.49728118014763212</v>
      </c>
      <c r="F84" s="46">
        <f t="shared" si="8"/>
        <v>-0.25728118014763202</v>
      </c>
      <c r="G84" s="47"/>
      <c r="H84" s="43"/>
      <c r="I84" s="52">
        <f t="shared" si="12"/>
        <v>0.24000000000000007</v>
      </c>
      <c r="J84" s="46">
        <f t="shared" si="9"/>
        <v>0.33442491601863822</v>
      </c>
      <c r="K84" s="46">
        <f t="shared" si="10"/>
        <v>-9.4424916018638144E-2</v>
      </c>
      <c r="L84" s="43"/>
      <c r="M84" s="55"/>
      <c r="T84" s="55"/>
    </row>
    <row r="85" spans="3:20" ht="9.9499999999999993" customHeight="1">
      <c r="C85" s="49"/>
      <c r="D85" s="52">
        <f t="shared" si="11"/>
        <v>0.25000000000000006</v>
      </c>
      <c r="E85" s="46">
        <f t="shared" si="7"/>
        <v>0.51088760801537525</v>
      </c>
      <c r="F85" s="46">
        <f t="shared" si="8"/>
        <v>-0.26088760801537519</v>
      </c>
      <c r="G85" s="47"/>
      <c r="H85" s="43"/>
      <c r="I85" s="52">
        <f t="shared" si="12"/>
        <v>0.25000000000000006</v>
      </c>
      <c r="J85" s="46">
        <f t="shared" si="9"/>
        <v>0.3465821147866654</v>
      </c>
      <c r="K85" s="46">
        <f t="shared" si="10"/>
        <v>-9.6582114786665341E-2</v>
      </c>
      <c r="L85" s="43"/>
      <c r="T85" s="55"/>
    </row>
    <row r="86" spans="3:20" ht="9.9499999999999993" customHeight="1">
      <c r="C86" s="49"/>
      <c r="D86" s="52">
        <f t="shared" si="11"/>
        <v>0.26000000000000006</v>
      </c>
      <c r="E86" s="46">
        <f t="shared" si="7"/>
        <v>0.52412106688520355</v>
      </c>
      <c r="F86" s="46">
        <f t="shared" si="8"/>
        <v>-0.26412106688520348</v>
      </c>
      <c r="G86" s="47"/>
      <c r="H86" s="43"/>
      <c r="I86" s="52">
        <f t="shared" si="12"/>
        <v>0.26000000000000006</v>
      </c>
      <c r="J86" s="46">
        <f t="shared" si="9"/>
        <v>0.35861531563903887</v>
      </c>
      <c r="K86" s="46">
        <f t="shared" si="10"/>
        <v>-9.8615315639038803E-2</v>
      </c>
      <c r="L86" s="43"/>
    </row>
    <row r="87" spans="3:20" ht="9.9499999999999993" customHeight="1">
      <c r="C87" s="49"/>
      <c r="D87" s="52">
        <f t="shared" si="11"/>
        <v>0.27000000000000007</v>
      </c>
      <c r="E87" s="46">
        <f t="shared" si="7"/>
        <v>0.53699632910103234</v>
      </c>
      <c r="F87" s="46">
        <f t="shared" si="8"/>
        <v>-0.26699632910103227</v>
      </c>
      <c r="G87" s="47"/>
      <c r="H87" s="43"/>
      <c r="I87" s="52">
        <f t="shared" si="12"/>
        <v>0.27000000000000007</v>
      </c>
      <c r="J87" s="46">
        <f t="shared" si="9"/>
        <v>0.37052634537842222</v>
      </c>
      <c r="K87" s="46">
        <f t="shared" si="10"/>
        <v>-0.10052634537842214</v>
      </c>
      <c r="L87" s="43"/>
    </row>
    <row r="88" spans="3:20" ht="9.9499999999999993" customHeight="1">
      <c r="C88" s="49"/>
      <c r="D88" s="52">
        <f t="shared" si="11"/>
        <v>0.28000000000000008</v>
      </c>
      <c r="E88" s="46">
        <f t="shared" si="7"/>
        <v>0.5495274111140751</v>
      </c>
      <c r="F88" s="46">
        <f t="shared" si="8"/>
        <v>-0.26952741111407502</v>
      </c>
      <c r="G88" s="47"/>
      <c r="H88" s="43"/>
      <c r="I88" s="52">
        <f t="shared" si="12"/>
        <v>0.28000000000000008</v>
      </c>
      <c r="J88" s="46">
        <f t="shared" si="9"/>
        <v>0.38231699597517588</v>
      </c>
      <c r="K88" s="46">
        <f t="shared" si="10"/>
        <v>-0.1023169959751758</v>
      </c>
      <c r="L88" s="43"/>
    </row>
    <row r="89" spans="3:20" ht="9.9499999999999993" customHeight="1">
      <c r="C89" s="49"/>
      <c r="D89" s="52">
        <f t="shared" si="11"/>
        <v>0.29000000000000009</v>
      </c>
      <c r="E89" s="46">
        <f t="shared" si="7"/>
        <v>0.56172762052034686</v>
      </c>
      <c r="F89" s="46">
        <f t="shared" si="8"/>
        <v>-0.27172762052034677</v>
      </c>
      <c r="G89" s="47"/>
      <c r="H89" s="43"/>
      <c r="I89" s="52">
        <f t="shared" si="12"/>
        <v>0.29000000000000009</v>
      </c>
      <c r="J89" s="46">
        <f t="shared" si="9"/>
        <v>0.3939890253774983</v>
      </c>
      <c r="K89" s="46">
        <f t="shared" si="10"/>
        <v>-0.10398902537749821</v>
      </c>
      <c r="L89" s="43"/>
    </row>
    <row r="90" spans="3:20" ht="9.9499999999999993" customHeight="1">
      <c r="C90" s="49"/>
      <c r="D90" s="52">
        <f t="shared" si="11"/>
        <v>0.3000000000000001</v>
      </c>
      <c r="E90" s="46">
        <f t="shared" si="7"/>
        <v>0.57360959967076686</v>
      </c>
      <c r="F90" s="46">
        <f t="shared" si="8"/>
        <v>-0.27360959967076676</v>
      </c>
      <c r="G90" s="47"/>
      <c r="H90" s="43"/>
      <c r="I90" s="52">
        <f t="shared" si="12"/>
        <v>0.3000000000000001</v>
      </c>
      <c r="J90" s="46">
        <f t="shared" si="9"/>
        <v>0.40554415829941709</v>
      </c>
      <c r="K90" s="46">
        <f t="shared" si="10"/>
        <v>-0.10554415829941699</v>
      </c>
      <c r="L90" s="43"/>
    </row>
    <row r="91" spans="3:20" ht="9.9499999999999993" customHeight="1">
      <c r="C91" s="49"/>
      <c r="D91" s="52">
        <f t="shared" si="11"/>
        <v>0.31000000000000011</v>
      </c>
      <c r="E91" s="46">
        <f t="shared" si="7"/>
        <v>0.58518536613880878</v>
      </c>
      <c r="F91" s="46">
        <f t="shared" si="8"/>
        <v>-0.27518536613880867</v>
      </c>
      <c r="G91" s="47"/>
      <c r="H91" s="43"/>
      <c r="I91" s="52">
        <f t="shared" si="12"/>
        <v>0.31000000000000011</v>
      </c>
      <c r="J91" s="46">
        <f t="shared" si="9"/>
        <v>0.41698408698732781</v>
      </c>
      <c r="K91" s="46">
        <f t="shared" si="10"/>
        <v>-0.1069840869873277</v>
      </c>
      <c r="L91" s="43"/>
    </row>
    <row r="92" spans="3:20" ht="9.9499999999999993" customHeight="1">
      <c r="C92" s="49"/>
      <c r="D92" s="52">
        <f t="shared" si="11"/>
        <v>0.32000000000000012</v>
      </c>
      <c r="E92" s="46">
        <f t="shared" si="7"/>
        <v>0.59646635030412576</v>
      </c>
      <c r="F92" s="46">
        <f t="shared" si="8"/>
        <v>-0.27646635030412564</v>
      </c>
      <c r="G92" s="47"/>
      <c r="H92" s="43"/>
      <c r="I92" s="52">
        <f t="shared" si="12"/>
        <v>0.32000000000000012</v>
      </c>
      <c r="J92" s="46">
        <f t="shared" si="9"/>
        <v>0.42831047196575089</v>
      </c>
      <c r="K92" s="46">
        <f t="shared" si="10"/>
        <v>-0.10831047196575078</v>
      </c>
      <c r="L92" s="43"/>
    </row>
    <row r="93" spans="3:20" ht="9.9499999999999993" customHeight="1">
      <c r="C93" s="49"/>
      <c r="D93" s="52">
        <f t="shared" si="11"/>
        <v>0.33000000000000013</v>
      </c>
      <c r="E93" s="46">
        <f t="shared" si="7"/>
        <v>0.60746343028677019</v>
      </c>
      <c r="F93" s="46">
        <f t="shared" si="8"/>
        <v>-0.27746343028677006</v>
      </c>
      <c r="G93" s="47"/>
      <c r="H93" s="43"/>
      <c r="I93" s="52">
        <f t="shared" si="12"/>
        <v>0.33000000000000013</v>
      </c>
      <c r="J93" s="46">
        <f t="shared" si="9"/>
        <v>0.43952494276294757</v>
      </c>
      <c r="K93" s="46">
        <f t="shared" si="10"/>
        <v>-0.10952494276294744</v>
      </c>
      <c r="L93" s="43"/>
    </row>
    <row r="94" spans="3:20" ht="9.9499999999999993" customHeight="1">
      <c r="C94" s="49"/>
      <c r="D94" s="52">
        <f t="shared" si="11"/>
        <v>0.34000000000000014</v>
      </c>
      <c r="E94" s="46">
        <f t="shared" si="7"/>
        <v>0.61818696444525312</v>
      </c>
      <c r="F94" s="46">
        <f t="shared" si="8"/>
        <v>-0.27818696444525298</v>
      </c>
      <c r="G94" s="47"/>
      <c r="H94" s="43"/>
      <c r="I94" s="52">
        <f t="shared" si="12"/>
        <v>0.34000000000000014</v>
      </c>
      <c r="J94" s="46">
        <f t="shared" si="9"/>
        <v>0.45062909861702255</v>
      </c>
      <c r="K94" s="46">
        <f t="shared" si="10"/>
        <v>-0.11062909861702241</v>
      </c>
      <c r="L94" s="43"/>
    </row>
    <row r="95" spans="3:20" ht="9.9499999999999993" customHeight="1">
      <c r="C95" s="49"/>
      <c r="D95" s="52">
        <f t="shared" si="11"/>
        <v>0.35000000000000014</v>
      </c>
      <c r="E95" s="46">
        <f t="shared" si="7"/>
        <v>0.62864682163245944</v>
      </c>
      <c r="F95" s="46">
        <f t="shared" si="8"/>
        <v>-0.2786468216324593</v>
      </c>
      <c r="G95" s="47"/>
      <c r="H95" s="43"/>
      <c r="I95" s="52">
        <f t="shared" si="12"/>
        <v>0.35000000000000014</v>
      </c>
      <c r="J95" s="46">
        <f t="shared" si="9"/>
        <v>0.46162450916311359</v>
      </c>
      <c r="K95" s="46">
        <f t="shared" si="10"/>
        <v>-0.11162450916311345</v>
      </c>
      <c r="L95" s="43"/>
    </row>
    <row r="96" spans="3:20" ht="9.9499999999999993" customHeight="1">
      <c r="C96" s="49"/>
      <c r="D96" s="52">
        <f t="shared" si="11"/>
        <v>0.36000000000000015</v>
      </c>
      <c r="E96" s="46">
        <f t="shared" si="7"/>
        <v>0.63885240938611454</v>
      </c>
      <c r="F96" s="46">
        <f t="shared" si="8"/>
        <v>-0.27885240938611439</v>
      </c>
      <c r="G96" s="47"/>
      <c r="H96" s="43"/>
      <c r="I96" s="52">
        <f t="shared" si="12"/>
        <v>0.36000000000000015</v>
      </c>
      <c r="J96" s="46">
        <f t="shared" si="9"/>
        <v>0.47251271510224901</v>
      </c>
      <c r="K96" s="46">
        <f t="shared" si="10"/>
        <v>-0.11251271510224886</v>
      </c>
      <c r="L96" s="43"/>
    </row>
    <row r="97" spans="3:12" ht="9.9499999999999993" customHeight="1">
      <c r="C97" s="49"/>
      <c r="D97" s="52">
        <f t="shared" si="11"/>
        <v>0.37000000000000016</v>
      </c>
      <c r="E97" s="46">
        <f t="shared" si="7"/>
        <v>0.64881270021489978</v>
      </c>
      <c r="F97" s="46">
        <f t="shared" si="8"/>
        <v>-0.27881270021489962</v>
      </c>
      <c r="G97" s="47"/>
      <c r="H97" s="43"/>
      <c r="I97" s="52">
        <f t="shared" si="12"/>
        <v>0.37000000000000016</v>
      </c>
      <c r="J97" s="46">
        <f t="shared" si="9"/>
        <v>0.48329522885242898</v>
      </c>
      <c r="K97" s="46">
        <f t="shared" si="10"/>
        <v>-0.11329522885242882</v>
      </c>
      <c r="L97" s="43"/>
    </row>
    <row r="98" spans="3:12" ht="9.9499999999999993" customHeight="1">
      <c r="C98" s="49"/>
      <c r="D98" s="52">
        <f t="shared" si="11"/>
        <v>0.38000000000000017</v>
      </c>
      <c r="E98" s="46">
        <f t="shared" si="7"/>
        <v>0.65853625612722022</v>
      </c>
      <c r="F98" s="46">
        <f t="shared" si="8"/>
        <v>-0.27853625612722005</v>
      </c>
      <c r="G98" s="47"/>
      <c r="H98" s="43"/>
      <c r="I98" s="52">
        <f t="shared" si="12"/>
        <v>0.38000000000000017</v>
      </c>
      <c r="J98" s="46">
        <f t="shared" si="9"/>
        <v>0.49397353518248338</v>
      </c>
      <c r="K98" s="46">
        <f t="shared" si="10"/>
        <v>-0.11397353518248321</v>
      </c>
      <c r="L98" s="43"/>
    </row>
    <row r="99" spans="3:12" ht="9.9499999999999993" customHeight="1">
      <c r="C99" s="49"/>
      <c r="D99" s="52">
        <f t="shared" si="11"/>
        <v>0.39000000000000018</v>
      </c>
      <c r="E99" s="46">
        <f t="shared" si="7"/>
        <v>0.66803125153691145</v>
      </c>
      <c r="F99" s="46">
        <f t="shared" si="8"/>
        <v>-0.27803125153691127</v>
      </c>
      <c r="G99" s="47"/>
      <c r="H99" s="43"/>
      <c r="I99" s="52">
        <f t="shared" si="12"/>
        <v>0.39000000000000018</v>
      </c>
      <c r="J99" s="46">
        <f t="shared" si="9"/>
        <v>0.50454909182921459</v>
      </c>
      <c r="K99" s="46">
        <f t="shared" si="10"/>
        <v>-0.11454909182921441</v>
      </c>
      <c r="L99" s="43"/>
    </row>
    <row r="100" spans="3:12" ht="9.9499999999999993" customHeight="1">
      <c r="C100" s="49"/>
      <c r="D100" s="52">
        <f t="shared" si="11"/>
        <v>0.40000000000000019</v>
      </c>
      <c r="E100" s="46">
        <f t="shared" si="7"/>
        <v>0.67730549466866141</v>
      </c>
      <c r="F100" s="46">
        <f t="shared" si="8"/>
        <v>-0.27730549466866122</v>
      </c>
      <c r="G100" s="47"/>
      <c r="H100" s="43"/>
      <c r="I100" s="52">
        <f t="shared" si="12"/>
        <v>0.40000000000000019</v>
      </c>
      <c r="J100" s="46">
        <f t="shared" si="9"/>
        <v>0.515023330098342</v>
      </c>
      <c r="K100" s="46">
        <f t="shared" si="10"/>
        <v>-0.11502333009834181</v>
      </c>
      <c r="L100" s="43"/>
    </row>
    <row r="101" spans="3:12" ht="9.9499999999999993" customHeight="1">
      <c r="C101" s="49"/>
      <c r="D101" s="52">
        <f t="shared" si="11"/>
        <v>0.4100000000000002</v>
      </c>
      <c r="E101" s="46">
        <f t="shared" si="7"/>
        <v>0.68636644757550713</v>
      </c>
      <c r="F101" s="46">
        <f t="shared" si="8"/>
        <v>-0.27636644757550693</v>
      </c>
      <c r="G101" s="47"/>
      <c r="H101" s="43"/>
      <c r="I101" s="52">
        <f t="shared" si="12"/>
        <v>0.4100000000000002</v>
      </c>
      <c r="J101" s="46">
        <f t="shared" si="9"/>
        <v>0.52539765544973038</v>
      </c>
      <c r="K101" s="46">
        <f t="shared" si="10"/>
        <v>-0.11539765544973019</v>
      </c>
      <c r="L101" s="43"/>
    </row>
    <row r="102" spans="3:12" ht="9.9499999999999993" customHeight="1">
      <c r="C102" s="49"/>
      <c r="D102" s="52">
        <f t="shared" si="11"/>
        <v>0.42000000000000021</v>
      </c>
      <c r="E102" s="46">
        <f t="shared" si="7"/>
        <v>0.69522124487132697</v>
      </c>
      <c r="F102" s="46">
        <f t="shared" si="8"/>
        <v>-0.27522124487132676</v>
      </c>
      <c r="G102" s="47"/>
      <c r="H102" s="43"/>
      <c r="I102" s="52">
        <f t="shared" si="12"/>
        <v>0.42000000000000021</v>
      </c>
      <c r="J102" s="46">
        <f t="shared" si="9"/>
        <v>0.53567344806737127</v>
      </c>
      <c r="K102" s="46">
        <f t="shared" si="10"/>
        <v>-0.11567344806737107</v>
      </c>
      <c r="L102" s="43"/>
    </row>
    <row r="103" spans="3:12" ht="9.9499999999999993" customHeight="1">
      <c r="C103" s="49"/>
      <c r="D103" s="52">
        <f t="shared" si="11"/>
        <v>0.43000000000000022</v>
      </c>
      <c r="E103" s="46">
        <f t="shared" si="7"/>
        <v>0.70387671127268692</v>
      </c>
      <c r="F103" s="46">
        <f t="shared" si="8"/>
        <v>-0.2738767112726867</v>
      </c>
      <c r="G103" s="47"/>
      <c r="H103" s="43"/>
      <c r="I103" s="52">
        <f t="shared" si="12"/>
        <v>0.43000000000000022</v>
      </c>
      <c r="J103" s="46">
        <f t="shared" si="9"/>
        <v>0.54585206341458015</v>
      </c>
      <c r="K103" s="46">
        <f t="shared" si="10"/>
        <v>-0.11585206341457993</v>
      </c>
      <c r="L103" s="43"/>
    </row>
    <row r="104" spans="3:12" ht="9.9499999999999993" customHeight="1">
      <c r="C104" s="49"/>
      <c r="D104" s="52">
        <f t="shared" si="11"/>
        <v>0.44000000000000022</v>
      </c>
      <c r="E104" s="46">
        <f t="shared" si="7"/>
        <v>0.71233937803661851</v>
      </c>
      <c r="F104" s="46">
        <f t="shared" si="8"/>
        <v>-0.27233937803661828</v>
      </c>
      <c r="G104" s="47"/>
      <c r="H104" s="43"/>
      <c r="I104" s="52">
        <f t="shared" si="12"/>
        <v>0.44000000000000022</v>
      </c>
      <c r="J104" s="46">
        <f t="shared" si="9"/>
        <v>0.55593483277484146</v>
      </c>
      <c r="K104" s="46">
        <f t="shared" si="10"/>
        <v>-0.11593483277484123</v>
      </c>
      <c r="L104" s="43"/>
    </row>
    <row r="105" spans="3:12" ht="9.9499999999999993" customHeight="1">
      <c r="C105" s="49"/>
      <c r="D105" s="52">
        <f t="shared" si="11"/>
        <v>0.45000000000000023</v>
      </c>
      <c r="E105" s="46">
        <f t="shared" si="7"/>
        <v>0.72061549837384808</v>
      </c>
      <c r="F105" s="46">
        <f t="shared" si="8"/>
        <v>-0.27061549837384785</v>
      </c>
      <c r="G105" s="47"/>
      <c r="H105" s="43"/>
      <c r="I105" s="52">
        <f t="shared" si="12"/>
        <v>0.45000000000000023</v>
      </c>
      <c r="J105" s="46">
        <f t="shared" si="9"/>
        <v>0.56592306377873369</v>
      </c>
      <c r="K105" s="46">
        <f t="shared" si="10"/>
        <v>-0.11592306377873346</v>
      </c>
      <c r="L105" s="43"/>
    </row>
    <row r="106" spans="3:12" ht="9.9499999999999993" customHeight="1">
      <c r="C106" s="49"/>
      <c r="D106" s="52">
        <f t="shared" si="11"/>
        <v>0.46000000000000024</v>
      </c>
      <c r="E106" s="46">
        <f t="shared" si="7"/>
        <v>0.72871106191056279</v>
      </c>
      <c r="F106" s="46">
        <f t="shared" si="8"/>
        <v>-0.26871106191056254</v>
      </c>
      <c r="G106" s="47"/>
      <c r="H106" s="43"/>
      <c r="I106" s="52">
        <f t="shared" si="12"/>
        <v>0.46000000000000024</v>
      </c>
      <c r="J106" s="46">
        <f t="shared" si="9"/>
        <v>0.57581804091733646</v>
      </c>
      <c r="K106" s="46">
        <f t="shared" si="10"/>
        <v>-0.11581804091733622</v>
      </c>
      <c r="L106" s="43"/>
    </row>
    <row r="107" spans="3:12" ht="9.9499999999999993" customHeight="1">
      <c r="C107" s="49"/>
      <c r="D107" s="52">
        <f t="shared" si="11"/>
        <v>0.47000000000000025</v>
      </c>
      <c r="E107" s="46">
        <f t="shared" si="7"/>
        <v>0.73663180826594499</v>
      </c>
      <c r="F107" s="46">
        <f t="shared" si="8"/>
        <v>-0.26663180826594474</v>
      </c>
      <c r="G107" s="47"/>
      <c r="H107" s="43"/>
      <c r="I107" s="52">
        <f t="shared" si="12"/>
        <v>0.47000000000000025</v>
      </c>
      <c r="J107" s="46">
        <f t="shared" si="9"/>
        <v>0.58562102604253008</v>
      </c>
      <c r="K107" s="46">
        <f t="shared" si="10"/>
        <v>-0.11562102604252983</v>
      </c>
      <c r="L107" s="43"/>
    </row>
    <row r="108" spans="3:12" ht="9.9499999999999993" customHeight="1">
      <c r="C108" s="49"/>
      <c r="D108" s="52">
        <f t="shared" si="11"/>
        <v>0.48000000000000026</v>
      </c>
      <c r="E108" s="46">
        <f t="shared" si="7"/>
        <v>0.7443832398073732</v>
      </c>
      <c r="F108" s="46">
        <f t="shared" si="8"/>
        <v>-0.26438323980737294</v>
      </c>
      <c r="G108" s="47"/>
      <c r="H108" s="43"/>
      <c r="I108" s="52">
        <f t="shared" si="12"/>
        <v>0.48000000000000026</v>
      </c>
      <c r="J108" s="46">
        <f t="shared" si="9"/>
        <v>0.5953332588545599</v>
      </c>
      <c r="K108" s="46">
        <f t="shared" si="10"/>
        <v>-0.11533325885455964</v>
      </c>
      <c r="L108" s="43"/>
    </row>
    <row r="109" spans="3:12" ht="9.9499999999999993" customHeight="1">
      <c r="C109" s="49"/>
      <c r="D109" s="52">
        <f t="shared" si="11"/>
        <v>0.49000000000000027</v>
      </c>
      <c r="E109" s="46">
        <f t="shared" si="7"/>
        <v>0.7519706336403259</v>
      </c>
      <c r="F109" s="46">
        <f t="shared" si="8"/>
        <v>-0.26197063364032563</v>
      </c>
      <c r="G109" s="47"/>
      <c r="H109" s="43"/>
      <c r="I109" s="52">
        <f t="shared" si="12"/>
        <v>0.49000000000000027</v>
      </c>
      <c r="J109" s="46">
        <f t="shared" si="9"/>
        <v>0.60495595737724028</v>
      </c>
      <c r="K109" s="46">
        <f t="shared" si="10"/>
        <v>-0.11495595737724001</v>
      </c>
      <c r="L109" s="43"/>
    </row>
    <row r="110" spans="3:12" ht="9.9499999999999993" customHeight="1">
      <c r="C110" s="49"/>
      <c r="D110" s="52">
        <f t="shared" si="11"/>
        <v>0.50000000000000022</v>
      </c>
      <c r="E110" s="46">
        <f t="shared" si="7"/>
        <v>0.75939905288556719</v>
      </c>
      <c r="F110" s="46">
        <f t="shared" si="8"/>
        <v>-0.25939905288556697</v>
      </c>
      <c r="G110" s="47"/>
      <c r="H110" s="43"/>
      <c r="I110" s="52">
        <f t="shared" si="12"/>
        <v>0.50000000000000022</v>
      </c>
      <c r="J110" s="46">
        <f t="shared" si="9"/>
        <v>0.61449031842116464</v>
      </c>
      <c r="K110" s="46">
        <f t="shared" si="10"/>
        <v>-0.11449031842116442</v>
      </c>
      <c r="L110" s="43"/>
    </row>
    <row r="111" spans="3:12" ht="9.9499999999999993" customHeight="1">
      <c r="C111" s="49"/>
      <c r="D111" s="52">
        <f t="shared" si="11"/>
        <v>0.51000000000000023</v>
      </c>
      <c r="E111" s="46">
        <f t="shared" si="7"/>
        <v>0.76667335729215691</v>
      </c>
      <c r="F111" s="46">
        <f t="shared" si="8"/>
        <v>-0.25667335729215668</v>
      </c>
      <c r="G111" s="47"/>
      <c r="H111" s="43"/>
      <c r="I111" s="52">
        <f t="shared" si="12"/>
        <v>0.51000000000000023</v>
      </c>
      <c r="J111" s="46">
        <f t="shared" si="9"/>
        <v>0.62393751803525843</v>
      </c>
      <c r="K111" s="46">
        <f t="shared" si="10"/>
        <v>-0.1139375180352582</v>
      </c>
      <c r="L111" s="43"/>
    </row>
    <row r="112" spans="3:12" ht="9.9499999999999993" customHeight="1">
      <c r="C112" s="49"/>
      <c r="D112" s="52">
        <f t="shared" si="11"/>
        <v>0.52000000000000024</v>
      </c>
      <c r="E112" s="46">
        <f t="shared" si="7"/>
        <v>0.77379821323108711</v>
      </c>
      <c r="F112" s="46">
        <f t="shared" si="8"/>
        <v>-0.25379821323108687</v>
      </c>
      <c r="G112" s="47"/>
      <c r="H112" s="43"/>
      <c r="I112" s="52">
        <f t="shared" si="12"/>
        <v>0.52000000000000024</v>
      </c>
      <c r="J112" s="46">
        <f t="shared" si="9"/>
        <v>0.63329871194701881</v>
      </c>
      <c r="K112" s="46">
        <f t="shared" si="10"/>
        <v>-0.11329871194701857</v>
      </c>
      <c r="L112" s="43"/>
    </row>
    <row r="113" spans="3:12" ht="9.9499999999999993" customHeight="1">
      <c r="C113" s="49"/>
      <c r="D113" s="52">
        <f t="shared" si="11"/>
        <v>0.53000000000000025</v>
      </c>
      <c r="E113" s="46">
        <f t="shared" si="7"/>
        <v>0.78077810311097451</v>
      </c>
      <c r="F113" s="46">
        <f t="shared" si="8"/>
        <v>-0.25077810311097426</v>
      </c>
      <c r="G113" s="47"/>
      <c r="H113" s="43"/>
      <c r="I113" s="52">
        <f t="shared" si="12"/>
        <v>0.53000000000000025</v>
      </c>
      <c r="J113" s="46">
        <f t="shared" si="9"/>
        <v>0.64257503599176213</v>
      </c>
      <c r="K113" s="46">
        <f t="shared" si="10"/>
        <v>-0.11257503599176188</v>
      </c>
      <c r="L113" s="43"/>
    </row>
    <row r="114" spans="3:12" ht="9.9499999999999993" customHeight="1">
      <c r="C114" s="49"/>
      <c r="D114" s="52">
        <f t="shared" si="11"/>
        <v>0.54000000000000026</v>
      </c>
      <c r="E114" s="46">
        <f t="shared" si="7"/>
        <v>0.78761733425410596</v>
      </c>
      <c r="F114" s="46">
        <f t="shared" si="8"/>
        <v>-0.2476173342541057</v>
      </c>
      <c r="G114" s="47"/>
      <c r="H114" s="43"/>
      <c r="I114" s="52">
        <f t="shared" si="12"/>
        <v>0.54000000000000026</v>
      </c>
      <c r="J114" s="46">
        <f t="shared" si="9"/>
        <v>0.65176760653119958</v>
      </c>
      <c r="K114" s="46">
        <f t="shared" si="10"/>
        <v>-0.11176760653119933</v>
      </c>
      <c r="L114" s="43"/>
    </row>
    <row r="115" spans="3:12" ht="9.9499999999999993" customHeight="1">
      <c r="C115" s="49"/>
      <c r="D115" s="52">
        <f t="shared" si="11"/>
        <v>0.55000000000000027</v>
      </c>
      <c r="E115" s="46">
        <f t="shared" si="7"/>
        <v>0.79432004726829242</v>
      </c>
      <c r="F115" s="46">
        <f t="shared" si="8"/>
        <v>-0.24432004726829215</v>
      </c>
      <c r="G115" s="47"/>
      <c r="H115" s="43"/>
      <c r="I115" s="52">
        <f t="shared" si="12"/>
        <v>0.55000000000000027</v>
      </c>
      <c r="J115" s="46">
        <f t="shared" si="9"/>
        <v>0.66087752086163698</v>
      </c>
      <c r="K115" s="46">
        <f t="shared" si="10"/>
        <v>-0.11087752086163671</v>
      </c>
      <c r="L115" s="43"/>
    </row>
    <row r="116" spans="3:12" ht="9.9499999999999993" customHeight="1">
      <c r="C116" s="49"/>
      <c r="D116" s="52">
        <f t="shared" si="11"/>
        <v>0.56000000000000028</v>
      </c>
      <c r="E116" s="46">
        <f t="shared" si="7"/>
        <v>0.80089022394736187</v>
      </c>
      <c r="F116" s="46">
        <f t="shared" si="8"/>
        <v>-0.24089022394736159</v>
      </c>
      <c r="G116" s="47"/>
      <c r="H116" s="43"/>
      <c r="I116" s="52">
        <f t="shared" si="12"/>
        <v>0.56000000000000028</v>
      </c>
      <c r="J116" s="46">
        <f t="shared" si="9"/>
        <v>0.66990585761210297</v>
      </c>
      <c r="K116" s="46">
        <f t="shared" si="10"/>
        <v>-0.1099058576121027</v>
      </c>
      <c r="L116" s="43"/>
    </row>
    <row r="117" spans="3:12" ht="9.9499999999999993" customHeight="1">
      <c r="C117" s="49"/>
      <c r="D117" s="52">
        <f t="shared" si="11"/>
        <v>0.57000000000000028</v>
      </c>
      <c r="E117" s="46">
        <f t="shared" si="7"/>
        <v>0.8073316947307233</v>
      </c>
      <c r="F117" s="46">
        <f t="shared" si="8"/>
        <v>-0.23733169473072302</v>
      </c>
      <c r="G117" s="47"/>
      <c r="H117" s="43"/>
      <c r="I117" s="52">
        <f t="shared" si="12"/>
        <v>0.57000000000000028</v>
      </c>
      <c r="J117" s="46">
        <f t="shared" si="9"/>
        <v>0.67885367713268352</v>
      </c>
      <c r="K117" s="46">
        <f t="shared" si="10"/>
        <v>-0.10885367713268324</v>
      </c>
      <c r="L117" s="43"/>
    </row>
    <row r="118" spans="3:12" ht="9.9499999999999993" customHeight="1">
      <c r="C118" s="49"/>
      <c r="D118" s="52">
        <f t="shared" si="11"/>
        <v>0.58000000000000029</v>
      </c>
      <c r="E118" s="46">
        <f t="shared" si="7"/>
        <v>0.81364814575021482</v>
      </c>
      <c r="F118" s="46">
        <f t="shared" si="8"/>
        <v>-0.23364814575021453</v>
      </c>
      <c r="G118" s="47"/>
      <c r="H118" s="43"/>
      <c r="I118" s="52">
        <f t="shared" si="12"/>
        <v>0.58000000000000029</v>
      </c>
      <c r="J118" s="46">
        <f t="shared" si="9"/>
        <v>0.68772202187334441</v>
      </c>
      <c r="K118" s="46">
        <f t="shared" si="10"/>
        <v>-0.10772202187334412</v>
      </c>
      <c r="L118" s="43"/>
    </row>
    <row r="119" spans="3:12" ht="9.9499999999999993" customHeight="1">
      <c r="C119" s="49"/>
      <c r="D119" s="52">
        <f t="shared" si="11"/>
        <v>0.5900000000000003</v>
      </c>
      <c r="E119" s="46">
        <f t="shared" si="7"/>
        <v>0.81984312549043314</v>
      </c>
      <c r="F119" s="46">
        <f t="shared" si="8"/>
        <v>-0.22984312549043284</v>
      </c>
      <c r="G119" s="47"/>
      <c r="H119" s="43"/>
      <c r="I119" s="52">
        <f t="shared" si="12"/>
        <v>0.5900000000000003</v>
      </c>
      <c r="J119" s="46">
        <f t="shared" si="9"/>
        <v>0.69651191675350521</v>
      </c>
      <c r="K119" s="46">
        <f t="shared" si="10"/>
        <v>-0.10651191675350491</v>
      </c>
      <c r="L119" s="43"/>
    </row>
    <row r="120" spans="3:12" ht="9.9499999999999993" customHeight="1">
      <c r="C120" s="49"/>
      <c r="D120" s="52">
        <f t="shared" si="11"/>
        <v>0.60000000000000031</v>
      </c>
      <c r="E120" s="46">
        <f t="shared" si="7"/>
        <v>0.82592005108685707</v>
      </c>
      <c r="F120" s="46">
        <f t="shared" si="8"/>
        <v>-0.22592005108685675</v>
      </c>
      <c r="G120" s="47"/>
      <c r="H120" s="43"/>
      <c r="I120" s="52">
        <f t="shared" si="12"/>
        <v>0.60000000000000031</v>
      </c>
      <c r="J120" s="46">
        <f t="shared" si="9"/>
        <v>0.70522436952262835</v>
      </c>
      <c r="K120" s="46">
        <f t="shared" si="10"/>
        <v>-0.10522436952262804</v>
      </c>
      <c r="L120" s="43"/>
    </row>
    <row r="121" spans="3:12" ht="9.9499999999999993" customHeight="1">
      <c r="C121" s="49"/>
      <c r="D121" s="52">
        <f t="shared" si="11"/>
        <v>0.61000000000000032</v>
      </c>
      <c r="E121" s="46">
        <f t="shared" si="7"/>
        <v>0.83188221428436426</v>
      </c>
      <c r="F121" s="46">
        <f t="shared" si="8"/>
        <v>-0.22188221428436394</v>
      </c>
      <c r="G121" s="47"/>
      <c r="H121" s="43"/>
      <c r="I121" s="52">
        <f t="shared" si="12"/>
        <v>0.61000000000000032</v>
      </c>
      <c r="J121" s="46">
        <f t="shared" si="9"/>
        <v>0.71386037111206646</v>
      </c>
      <c r="K121" s="46">
        <f t="shared" si="10"/>
        <v>-0.10386037111206614</v>
      </c>
      <c r="L121" s="43"/>
    </row>
    <row r="122" spans="3:12" ht="9.9499999999999993" customHeight="1">
      <c r="C122" s="49"/>
      <c r="D122" s="52">
        <f t="shared" si="11"/>
        <v>0.62000000000000033</v>
      </c>
      <c r="E122" s="46">
        <f t="shared" si="7"/>
        <v>0.83773278707715426</v>
      </c>
      <c r="F122" s="46">
        <f t="shared" si="8"/>
        <v>-0.21773278707715393</v>
      </c>
      <c r="G122" s="47"/>
      <c r="H122" s="43"/>
      <c r="I122" s="52">
        <f t="shared" si="12"/>
        <v>0.62000000000000033</v>
      </c>
      <c r="J122" s="46">
        <f t="shared" si="9"/>
        <v>0.72242089597842241</v>
      </c>
      <c r="K122" s="46">
        <f t="shared" si="10"/>
        <v>-0.10242089597842208</v>
      </c>
      <c r="L122" s="43"/>
    </row>
    <row r="123" spans="3:12" ht="9.9499999999999993" customHeight="1">
      <c r="C123" s="49"/>
      <c r="D123" s="52">
        <f t="shared" si="11"/>
        <v>0.63000000000000034</v>
      </c>
      <c r="E123" s="46">
        <f t="shared" si="7"/>
        <v>0.84347482704962484</v>
      </c>
      <c r="F123" s="46">
        <f t="shared" si="8"/>
        <v>-0.2134748270496245</v>
      </c>
      <c r="G123" s="47"/>
      <c r="H123" s="43"/>
      <c r="I123" s="52">
        <f t="shared" si="12"/>
        <v>0.63000000000000034</v>
      </c>
      <c r="J123" s="46">
        <f t="shared" si="9"/>
        <v>0.73090690243864476</v>
      </c>
      <c r="K123" s="46">
        <f t="shared" si="10"/>
        <v>-0.10090690243864442</v>
      </c>
      <c r="L123" s="43"/>
    </row>
    <row r="124" spans="3:12" ht="9.9499999999999993" customHeight="1">
      <c r="C124" s="49"/>
      <c r="D124" s="52">
        <f t="shared" si="11"/>
        <v>0.64000000000000035</v>
      </c>
      <c r="E124" s="46">
        <f t="shared" ref="E124:E155" si="13">(EXP(D124/($F$57-D124))-1)/(EXP(1/($F$57-1))-1)</f>
        <v>0.84911128243640199</v>
      </c>
      <c r="F124" s="46">
        <f t="shared" si="8"/>
        <v>-0.20911128243640165</v>
      </c>
      <c r="G124" s="47"/>
      <c r="H124" s="43"/>
      <c r="I124" s="52">
        <f t="shared" si="12"/>
        <v>0.64000000000000035</v>
      </c>
      <c r="J124" s="46">
        <f t="shared" si="9"/>
        <v>0.73931933299709818</v>
      </c>
      <c r="K124" s="46">
        <f t="shared" si="10"/>
        <v>-9.9319332997097831E-2</v>
      </c>
      <c r="L124" s="43"/>
    </row>
    <row r="125" spans="3:12" ht="9.9499999999999993" customHeight="1">
      <c r="C125" s="49"/>
      <c r="D125" s="52">
        <f t="shared" si="11"/>
        <v>0.65000000000000036</v>
      </c>
      <c r="E125" s="46">
        <f t="shared" si="13"/>
        <v>0.85464499691847273</v>
      </c>
      <c r="F125" s="46">
        <f t="shared" ref="F125:F160" si="14">D125-E125</f>
        <v>-0.20464499691847238</v>
      </c>
      <c r="G125" s="47"/>
      <c r="H125" s="43"/>
      <c r="I125" s="52">
        <f t="shared" si="12"/>
        <v>0.65000000000000036</v>
      </c>
      <c r="J125" s="46">
        <f t="shared" ref="J125:J160" si="15">(EXP(I125/($K$57-I125))-1)/(EXP(1/($K$57-1))-1)</f>
        <v>0.74765911466482016</v>
      </c>
      <c r="K125" s="46">
        <f t="shared" ref="K125:K160" si="16">I125-J125</f>
        <v>-9.7659114664819802E-2</v>
      </c>
      <c r="L125" s="43"/>
    </row>
    <row r="126" spans="3:12" ht="9.9499999999999993" customHeight="1">
      <c r="C126" s="49"/>
      <c r="D126" s="52">
        <f t="shared" ref="D126:D160" si="17">D125+0.01</f>
        <v>0.66000000000000036</v>
      </c>
      <c r="E126" s="46">
        <f t="shared" si="13"/>
        <v>0.86007871417122406</v>
      </c>
      <c r="F126" s="46">
        <f t="shared" si="14"/>
        <v>-0.20007871417122369</v>
      </c>
      <c r="G126" s="47"/>
      <c r="H126" s="43"/>
      <c r="I126" s="52">
        <f t="shared" ref="I126:I160" si="18">I125+0.01</f>
        <v>0.66000000000000036</v>
      </c>
      <c r="J126" s="46">
        <f t="shared" si="15"/>
        <v>0.7559271592711857</v>
      </c>
      <c r="K126" s="46">
        <f t="shared" si="16"/>
        <v>-9.5927159271185336E-2</v>
      </c>
      <c r="L126" s="43"/>
    </row>
    <row r="127" spans="3:12" ht="9.9499999999999993" customHeight="1">
      <c r="C127" s="49"/>
      <c r="D127" s="52">
        <f t="shared" si="17"/>
        <v>0.67000000000000037</v>
      </c>
      <c r="E127" s="46">
        <f t="shared" si="13"/>
        <v>0.86541508217912144</v>
      </c>
      <c r="F127" s="46">
        <f t="shared" si="14"/>
        <v>-0.19541508217912107</v>
      </c>
      <c r="G127" s="47"/>
      <c r="H127" s="43"/>
      <c r="I127" s="52">
        <f t="shared" si="18"/>
        <v>0.67000000000000037</v>
      </c>
      <c r="J127" s="46">
        <f t="shared" si="15"/>
        <v>0.7641243637681826</v>
      </c>
      <c r="K127" s="46">
        <f t="shared" si="16"/>
        <v>-9.4124363768182229E-2</v>
      </c>
      <c r="L127" s="43"/>
    </row>
    <row r="128" spans="3:12" ht="9.9499999999999993" customHeight="1">
      <c r="C128" s="49"/>
      <c r="D128" s="52">
        <f t="shared" si="17"/>
        <v>0.68000000000000038</v>
      </c>
      <c r="E128" s="46">
        <f t="shared" si="13"/>
        <v>0.87065665733077735</v>
      </c>
      <c r="F128" s="46">
        <f t="shared" si="14"/>
        <v>-0.19065665733077697</v>
      </c>
      <c r="G128" s="47"/>
      <c r="H128" s="43"/>
      <c r="I128" s="52">
        <f t="shared" si="18"/>
        <v>0.68000000000000038</v>
      </c>
      <c r="J128" s="46">
        <f t="shared" si="15"/>
        <v>0.77225161052749924</v>
      </c>
      <c r="K128" s="46">
        <f t="shared" si="16"/>
        <v>-9.2251610527498862E-2</v>
      </c>
      <c r="L128" s="43"/>
    </row>
    <row r="129" spans="3:12" ht="9.9499999999999993" customHeight="1">
      <c r="C129" s="49"/>
      <c r="D129" s="52">
        <f t="shared" si="17"/>
        <v>0.69000000000000039</v>
      </c>
      <c r="E129" s="46">
        <f t="shared" si="13"/>
        <v>0.87580590830724581</v>
      </c>
      <c r="F129" s="46">
        <f t="shared" si="14"/>
        <v>-0.18580590830724542</v>
      </c>
      <c r="G129" s="47"/>
      <c r="H129" s="43"/>
      <c r="I129" s="52">
        <f t="shared" si="18"/>
        <v>0.69000000000000039</v>
      </c>
      <c r="J129" s="46">
        <f t="shared" si="15"/>
        <v>0.78030976763062265</v>
      </c>
      <c r="K129" s="46">
        <f t="shared" si="16"/>
        <v>-9.0309767630622262E-2</v>
      </c>
      <c r="L129" s="43"/>
    </row>
    <row r="130" spans="3:12" ht="9.9499999999999993" customHeight="1">
      <c r="C130" s="49"/>
      <c r="D130" s="52">
        <f t="shared" si="17"/>
        <v>0.7000000000000004</v>
      </c>
      <c r="E130" s="46">
        <f t="shared" si="13"/>
        <v>0.88086521977553756</v>
      </c>
      <c r="F130" s="46">
        <f t="shared" si="14"/>
        <v>-0.18086521977553716</v>
      </c>
      <c r="G130" s="47"/>
      <c r="H130" s="43"/>
      <c r="I130" s="52">
        <f t="shared" si="18"/>
        <v>0.7000000000000004</v>
      </c>
      <c r="J130" s="46">
        <f t="shared" si="15"/>
        <v>0.78829968915213289</v>
      </c>
      <c r="K130" s="46">
        <f t="shared" si="16"/>
        <v>-8.8299689152132488E-2</v>
      </c>
      <c r="L130" s="43"/>
    </row>
    <row r="131" spans="3:12" ht="9.9499999999999993" customHeight="1">
      <c r="C131" s="49"/>
      <c r="D131" s="52">
        <f t="shared" si="17"/>
        <v>0.71000000000000041</v>
      </c>
      <c r="E131" s="46">
        <f t="shared" si="13"/>
        <v>0.88583689589856429</v>
      </c>
      <c r="F131" s="46">
        <f t="shared" si="14"/>
        <v>-0.17583689589856388</v>
      </c>
      <c r="G131" s="47"/>
      <c r="H131" s="43"/>
      <c r="I131" s="52">
        <f t="shared" si="18"/>
        <v>0.71000000000000041</v>
      </c>
      <c r="J131" s="46">
        <f t="shared" si="15"/>
        <v>0.79622221543637683</v>
      </c>
      <c r="K131" s="46">
        <f t="shared" si="16"/>
        <v>-8.6222215436376426E-2</v>
      </c>
      <c r="L131" s="43"/>
    </row>
    <row r="132" spans="3:12" ht="9.9499999999999993" customHeight="1">
      <c r="C132" s="49"/>
      <c r="D132" s="52">
        <f t="shared" si="17"/>
        <v>0.72000000000000042</v>
      </c>
      <c r="E132" s="46">
        <f t="shared" si="13"/>
        <v>0.89072316367199011</v>
      </c>
      <c r="F132" s="46">
        <f t="shared" si="14"/>
        <v>-0.1707231636719897</v>
      </c>
      <c r="G132" s="47"/>
      <c r="H132" s="43"/>
      <c r="I132" s="52">
        <f t="shared" si="18"/>
        <v>0.72000000000000042</v>
      </c>
      <c r="J132" s="46">
        <f t="shared" si="15"/>
        <v>0.80407817336769982</v>
      </c>
      <c r="K132" s="46">
        <f t="shared" si="16"/>
        <v>-8.4078173367699405E-2</v>
      </c>
      <c r="L132" s="43"/>
    </row>
    <row r="133" spans="3:12" ht="9.9499999999999993" customHeight="1">
      <c r="C133" s="49"/>
      <c r="D133" s="52">
        <f t="shared" si="17"/>
        <v>0.73000000000000043</v>
      </c>
      <c r="E133" s="46">
        <f t="shared" si="13"/>
        <v>0.89552617609780527</v>
      </c>
      <c r="F133" s="46">
        <f t="shared" si="14"/>
        <v>-0.16552617609780484</v>
      </c>
      <c r="G133" s="47"/>
      <c r="H133" s="43"/>
      <c r="I133" s="52">
        <f t="shared" si="18"/>
        <v>0.73000000000000043</v>
      </c>
      <c r="J133" s="46">
        <f t="shared" si="15"/>
        <v>0.81186837663441214</v>
      </c>
      <c r="K133" s="46">
        <f t="shared" si="16"/>
        <v>-8.186837663441171E-2</v>
      </c>
      <c r="L133" s="43"/>
    </row>
    <row r="134" spans="3:12" ht="9.9499999999999993" customHeight="1">
      <c r="C134" s="49"/>
      <c r="D134" s="52">
        <f t="shared" si="17"/>
        <v>0.74000000000000044</v>
      </c>
      <c r="E134" s="46">
        <f t="shared" si="13"/>
        <v>0.9002480152037976</v>
      </c>
      <c r="F134" s="46">
        <f t="shared" si="14"/>
        <v>-0.16024801520379717</v>
      </c>
      <c r="G134" s="47"/>
      <c r="H134" s="43"/>
      <c r="I134" s="52">
        <f t="shared" si="18"/>
        <v>0.74000000000000044</v>
      </c>
      <c r="J134" s="46">
        <f t="shared" si="15"/>
        <v>0.81959362598664476</v>
      </c>
      <c r="K134" s="46">
        <f t="shared" si="16"/>
        <v>-7.9593625986644323E-2</v>
      </c>
      <c r="L134" s="43"/>
    </row>
    <row r="135" spans="3:12" ht="9.9499999999999993" customHeight="1">
      <c r="C135" s="49"/>
      <c r="D135" s="52">
        <f t="shared" si="17"/>
        <v>0.75000000000000044</v>
      </c>
      <c r="E135" s="46">
        <f t="shared" si="13"/>
        <v>0.90489069491752461</v>
      </c>
      <c r="F135" s="46">
        <f t="shared" si="14"/>
        <v>-0.15489069491752416</v>
      </c>
      <c r="G135" s="47"/>
      <c r="H135" s="43"/>
      <c r="I135" s="52">
        <f t="shared" si="18"/>
        <v>0.75000000000000044</v>
      </c>
      <c r="J135" s="46">
        <f t="shared" si="15"/>
        <v>0.8272547094882724</v>
      </c>
      <c r="K135" s="46">
        <f t="shared" si="16"/>
        <v>-7.7254709488271955E-2</v>
      </c>
      <c r="L135" s="43"/>
    </row>
    <row r="136" spans="3:12" ht="9.9499999999999993" customHeight="1">
      <c r="C136" s="49"/>
      <c r="D136" s="52">
        <f t="shared" si="17"/>
        <v>0.76000000000000045</v>
      </c>
      <c r="E136" s="46">
        <f t="shared" si="13"/>
        <v>0.90945616380284577</v>
      </c>
      <c r="F136" s="46">
        <f t="shared" si="14"/>
        <v>-0.14945616380284532</v>
      </c>
      <c r="G136" s="47"/>
      <c r="H136" s="43"/>
      <c r="I136" s="52">
        <f t="shared" si="18"/>
        <v>0.76000000000000045</v>
      </c>
      <c r="J136" s="46">
        <f t="shared" si="15"/>
        <v>0.83485240276304884</v>
      </c>
      <c r="K136" s="46">
        <f t="shared" si="16"/>
        <v>-7.4852402763048387E-2</v>
      </c>
      <c r="L136" s="43"/>
    </row>
    <row r="137" spans="3:12" ht="9.9499999999999993" customHeight="1">
      <c r="C137" s="49"/>
      <c r="D137" s="52">
        <f t="shared" si="17"/>
        <v>0.77000000000000046</v>
      </c>
      <c r="E137" s="46">
        <f t="shared" si="13"/>
        <v>0.9139463076665667</v>
      </c>
      <c r="F137" s="46">
        <f t="shared" si="14"/>
        <v>-0.14394630766656624</v>
      </c>
      <c r="G137" s="47"/>
      <c r="H137" s="43"/>
      <c r="I137" s="52">
        <f t="shared" si="18"/>
        <v>0.77000000000000046</v>
      </c>
      <c r="J137" s="46">
        <f t="shared" si="15"/>
        <v>0.84238746923511254</v>
      </c>
      <c r="K137" s="46">
        <f t="shared" si="16"/>
        <v>-7.2387469235112079E-2</v>
      </c>
      <c r="L137" s="43"/>
    </row>
    <row r="138" spans="3:12" ht="9.9499999999999993" customHeight="1">
      <c r="C138" s="49"/>
      <c r="D138" s="52">
        <f t="shared" si="17"/>
        <v>0.78000000000000047</v>
      </c>
      <c r="E138" s="46">
        <f t="shared" si="13"/>
        <v>0.91836295204229057</v>
      </c>
      <c r="F138" s="46">
        <f t="shared" si="14"/>
        <v>-0.1383629520422901</v>
      </c>
      <c r="G138" s="47"/>
      <c r="H138" s="43"/>
      <c r="I138" s="52">
        <f t="shared" si="18"/>
        <v>0.78000000000000047</v>
      </c>
      <c r="J138" s="46">
        <f t="shared" si="15"/>
        <v>0.84986066036400987</v>
      </c>
      <c r="K138" s="46">
        <f t="shared" si="16"/>
        <v>-6.9860660364009397E-2</v>
      </c>
      <c r="L138" s="43"/>
    </row>
    <row r="139" spans="3:12" ht="9.9499999999999993" customHeight="1">
      <c r="C139" s="49"/>
      <c r="D139" s="52">
        <f t="shared" si="17"/>
        <v>0.79000000000000048</v>
      </c>
      <c r="E139" s="46">
        <f t="shared" si="13"/>
        <v>0.92270786455811971</v>
      </c>
      <c r="F139" s="46">
        <f t="shared" si="14"/>
        <v>-0.13270786455811923</v>
      </c>
      <c r="G139" s="47"/>
      <c r="H139" s="43"/>
      <c r="I139" s="52">
        <f t="shared" si="18"/>
        <v>0.79000000000000048</v>
      </c>
      <c r="J139" s="46">
        <f t="shared" si="15"/>
        <v>0.85727271587437825</v>
      </c>
      <c r="K139" s="46">
        <f t="shared" si="16"/>
        <v>-6.7272715874377775E-2</v>
      </c>
      <c r="L139" s="43"/>
    </row>
    <row r="140" spans="3:12" ht="9.9499999999999993" customHeight="1">
      <c r="C140" s="49"/>
      <c r="D140" s="52">
        <f t="shared" si="17"/>
        <v>0.80000000000000049</v>
      </c>
      <c r="E140" s="46">
        <f t="shared" si="13"/>
        <v>0.92698275719445944</v>
      </c>
      <c r="F140" s="46">
        <f t="shared" si="14"/>
        <v>-0.12698275719445895</v>
      </c>
      <c r="G140" s="47"/>
      <c r="H140" s="43"/>
      <c r="I140" s="52">
        <f t="shared" si="18"/>
        <v>0.80000000000000049</v>
      </c>
      <c r="J140" s="46">
        <f t="shared" si="15"/>
        <v>0.86462436398043008</v>
      </c>
      <c r="K140" s="46">
        <f t="shared" si="16"/>
        <v>-6.4624363980429589E-2</v>
      </c>
      <c r="L140" s="43"/>
    </row>
    <row r="141" spans="3:12" ht="9.9499999999999993" customHeight="1">
      <c r="C141" s="49"/>
      <c r="D141" s="52">
        <f t="shared" si="17"/>
        <v>0.8100000000000005</v>
      </c>
      <c r="E141" s="46">
        <f t="shared" si="13"/>
        <v>0.93118928843778781</v>
      </c>
      <c r="F141" s="46">
        <f t="shared" si="14"/>
        <v>-0.12118928843778731</v>
      </c>
      <c r="G141" s="47"/>
      <c r="H141" s="43"/>
      <c r="I141" s="52">
        <f t="shared" si="18"/>
        <v>0.8100000000000005</v>
      </c>
      <c r="J141" s="46">
        <f t="shared" si="15"/>
        <v>0.87191632160537247</v>
      </c>
      <c r="K141" s="46">
        <f t="shared" si="16"/>
        <v>-6.1916321605371971E-2</v>
      </c>
      <c r="L141" s="43"/>
    </row>
    <row r="142" spans="3:12" ht="9.9499999999999993" customHeight="1">
      <c r="C142" s="49"/>
      <c r="D142" s="52">
        <f t="shared" si="17"/>
        <v>0.82000000000000051</v>
      </c>
      <c r="E142" s="46">
        <f t="shared" si="13"/>
        <v>0.93532906533590487</v>
      </c>
      <c r="F142" s="46">
        <f t="shared" si="14"/>
        <v>-0.11532906533590437</v>
      </c>
      <c r="G142" s="47"/>
      <c r="H142" s="43"/>
      <c r="I142" s="52">
        <f t="shared" si="18"/>
        <v>0.82000000000000051</v>
      </c>
      <c r="J142" s="46">
        <f t="shared" si="15"/>
        <v>0.87914929459589364</v>
      </c>
      <c r="K142" s="46">
        <f t="shared" si="16"/>
        <v>-5.9149294595893132E-2</v>
      </c>
      <c r="L142" s="43"/>
    </row>
    <row r="143" spans="3:12" ht="9.9499999999999993" customHeight="1">
      <c r="C143" s="49"/>
      <c r="D143" s="52">
        <f t="shared" si="17"/>
        <v>0.83000000000000052</v>
      </c>
      <c r="E143" s="46">
        <f t="shared" si="13"/>
        <v>0.93940364545984678</v>
      </c>
      <c r="F143" s="46">
        <f t="shared" si="14"/>
        <v>-0.10940364545984627</v>
      </c>
      <c r="G143" s="47"/>
      <c r="H143" s="43"/>
      <c r="I143" s="52">
        <f t="shared" si="18"/>
        <v>0.83000000000000052</v>
      </c>
      <c r="J143" s="46">
        <f t="shared" si="15"/>
        <v>0.88632397793184015</v>
      </c>
      <c r="K143" s="46">
        <f t="shared" si="16"/>
        <v>-5.6323977931839631E-2</v>
      </c>
      <c r="L143" s="43"/>
    </row>
    <row r="144" spans="3:12" ht="9.9499999999999993" customHeight="1">
      <c r="C144" s="49"/>
      <c r="D144" s="52">
        <f t="shared" si="17"/>
        <v>0.84000000000000052</v>
      </c>
      <c r="E144" s="46">
        <f t="shared" si="13"/>
        <v>0.9434145387773416</v>
      </c>
      <c r="F144" s="46">
        <f t="shared" si="14"/>
        <v>-0.10341453877734108</v>
      </c>
      <c r="G144" s="47"/>
      <c r="H144" s="43"/>
      <c r="I144" s="52">
        <f t="shared" si="18"/>
        <v>0.84000000000000052</v>
      </c>
      <c r="J144" s="46">
        <f t="shared" si="15"/>
        <v>0.89344105593121914</v>
      </c>
      <c r="K144" s="46">
        <f t="shared" si="16"/>
        <v>-5.3441055931218617E-2</v>
      </c>
      <c r="L144" s="43"/>
    </row>
    <row r="145" spans="3:13" ht="9.9499999999999993" customHeight="1">
      <c r="C145" s="49"/>
      <c r="D145" s="52">
        <f t="shared" si="17"/>
        <v>0.85000000000000053</v>
      </c>
      <c r="E145" s="46">
        <f t="shared" si="13"/>
        <v>0.94736320944239227</v>
      </c>
      <c r="F145" s="46">
        <f t="shared" si="14"/>
        <v>-9.736320944239174E-2</v>
      </c>
      <c r="G145" s="47"/>
      <c r="H145" s="43"/>
      <c r="I145" s="52">
        <f t="shared" si="18"/>
        <v>0.85000000000000053</v>
      </c>
      <c r="J145" s="46">
        <f t="shared" si="15"/>
        <v>0.90050120245063292</v>
      </c>
      <c r="K145" s="46">
        <f t="shared" si="16"/>
        <v>-5.0501202450632388E-2</v>
      </c>
      <c r="L145" s="43"/>
    </row>
    <row r="146" spans="3:13" ht="9.9499999999999993" customHeight="1">
      <c r="C146" s="49"/>
      <c r="D146" s="52">
        <f t="shared" si="17"/>
        <v>0.86000000000000054</v>
      </c>
      <c r="E146" s="46">
        <f t="shared" si="13"/>
        <v>0.95125107750531146</v>
      </c>
      <c r="F146" s="46">
        <f t="shared" si="14"/>
        <v>-9.1251077505310918E-2</v>
      </c>
      <c r="G146" s="47"/>
      <c r="H146" s="43"/>
      <c r="I146" s="52">
        <f t="shared" si="18"/>
        <v>0.86000000000000054</v>
      </c>
      <c r="J146" s="46">
        <f t="shared" si="15"/>
        <v>0.90750508108126804</v>
      </c>
      <c r="K146" s="46">
        <f t="shared" si="16"/>
        <v>-4.7505081081267497E-2</v>
      </c>
      <c r="L146" s="43"/>
    </row>
    <row r="147" spans="3:13" ht="9.9499999999999993" customHeight="1">
      <c r="C147" s="49"/>
      <c r="D147" s="52">
        <f t="shared" si="17"/>
        <v>0.87000000000000055</v>
      </c>
      <c r="E147" s="46">
        <f t="shared" si="13"/>
        <v>0.95507952054727574</v>
      </c>
      <c r="F147" s="46">
        <f t="shared" si="14"/>
        <v>-8.5079520547275189E-2</v>
      </c>
      <c r="G147" s="47"/>
      <c r="H147" s="43"/>
      <c r="I147" s="52">
        <f t="shared" si="18"/>
        <v>0.87000000000000055</v>
      </c>
      <c r="J147" s="46">
        <f t="shared" si="15"/>
        <v>0.91445334534055644</v>
      </c>
      <c r="K147" s="46">
        <f t="shared" si="16"/>
        <v>-4.4453345340555894E-2</v>
      </c>
      <c r="L147" s="43"/>
    </row>
    <row r="148" spans="3:13" ht="9.9499999999999993" customHeight="1">
      <c r="C148" s="49"/>
      <c r="D148" s="52">
        <f t="shared" si="17"/>
        <v>0.88000000000000056</v>
      </c>
      <c r="E148" s="46">
        <f t="shared" si="13"/>
        <v>0.95884987524323384</v>
      </c>
      <c r="F148" s="46">
        <f t="shared" si="14"/>
        <v>-7.8849875243233281E-2</v>
      </c>
      <c r="G148" s="47"/>
      <c r="H148" s="43"/>
      <c r="I148" s="52">
        <f t="shared" si="18"/>
        <v>0.88000000000000056</v>
      </c>
      <c r="J148" s="46">
        <f t="shared" si="15"/>
        <v>0.92134663885961254</v>
      </c>
      <c r="K148" s="46">
        <f t="shared" si="16"/>
        <v>-4.1346638859611984E-2</v>
      </c>
      <c r="L148" s="43"/>
    </row>
    <row r="149" spans="3:13" ht="9.9499999999999993" customHeight="1">
      <c r="C149" s="49"/>
      <c r="D149" s="52">
        <f t="shared" si="17"/>
        <v>0.89000000000000057</v>
      </c>
      <c r="E149" s="46">
        <f t="shared" si="13"/>
        <v>0.96256343885678186</v>
      </c>
      <c r="F149" s="46">
        <f t="shared" si="14"/>
        <v>-7.2563438856781293E-2</v>
      </c>
      <c r="G149" s="47"/>
      <c r="H149" s="43"/>
      <c r="I149" s="52">
        <f t="shared" si="18"/>
        <v>0.89000000000000057</v>
      </c>
      <c r="J149" s="46">
        <f t="shared" si="15"/>
        <v>0.92818559556655444</v>
      </c>
      <c r="K149" s="46">
        <f t="shared" si="16"/>
        <v>-3.8185595566553876E-2</v>
      </c>
      <c r="L149" s="43"/>
    </row>
    <row r="150" spans="3:13" ht="9.9499999999999993" customHeight="1">
      <c r="C150" s="49"/>
      <c r="D150" s="52">
        <f t="shared" si="17"/>
        <v>0.90000000000000058</v>
      </c>
      <c r="E150" s="46">
        <f t="shared" si="13"/>
        <v>0.96622147067041908</v>
      </c>
      <c r="F150" s="46">
        <f t="shared" si="14"/>
        <v>-6.6221470670418503E-2</v>
      </c>
      <c r="G150" s="47"/>
      <c r="H150" s="43"/>
      <c r="I150" s="52">
        <f t="shared" si="18"/>
        <v>0.90000000000000058</v>
      </c>
      <c r="J150" s="46">
        <f t="shared" si="15"/>
        <v>0.93497083986581531</v>
      </c>
      <c r="K150" s="46">
        <f t="shared" si="16"/>
        <v>-3.4970839865814729E-2</v>
      </c>
      <c r="L150" s="43"/>
    </row>
    <row r="151" spans="3:13" ht="9.9499999999999993" customHeight="1">
      <c r="C151" s="49"/>
      <c r="D151" s="52">
        <f t="shared" si="17"/>
        <v>0.91000000000000059</v>
      </c>
      <c r="E151" s="46">
        <f t="shared" si="13"/>
        <v>0.96982519335439366</v>
      </c>
      <c r="F151" s="46">
        <f t="shared" si="14"/>
        <v>-5.9825193354393069E-2</v>
      </c>
      <c r="G151" s="47"/>
      <c r="H151" s="43"/>
      <c r="I151" s="52">
        <f t="shared" si="18"/>
        <v>0.91000000000000059</v>
      </c>
      <c r="J151" s="46">
        <f t="shared" si="15"/>
        <v>0.94170298681354425</v>
      </c>
      <c r="K151" s="46">
        <f t="shared" si="16"/>
        <v>-3.1702986813543665E-2</v>
      </c>
      <c r="L151" s="43"/>
    </row>
    <row r="152" spans="3:13" ht="9.9499999999999993" customHeight="1">
      <c r="C152" s="49"/>
      <c r="D152" s="52">
        <f t="shared" si="17"/>
        <v>0.9200000000000006</v>
      </c>
      <c r="E152" s="46">
        <f t="shared" si="13"/>
        <v>0.97337579427718135</v>
      </c>
      <c r="F152" s="46">
        <f t="shared" si="14"/>
        <v>-5.3375794277180755E-2</v>
      </c>
      <c r="G152" s="47"/>
      <c r="H152" s="43"/>
      <c r="I152" s="52">
        <f t="shared" si="18"/>
        <v>0.9200000000000006</v>
      </c>
      <c r="J152" s="46">
        <f t="shared" si="15"/>
        <v>0.94838264228919578</v>
      </c>
      <c r="K152" s="46">
        <f t="shared" si="16"/>
        <v>-2.8382642289195181E-2</v>
      </c>
      <c r="L152" s="47"/>
    </row>
    <row r="153" spans="3:13" ht="9.9499999999999993" customHeight="1">
      <c r="C153" s="49"/>
      <c r="D153" s="52">
        <f t="shared" si="17"/>
        <v>0.9300000000000006</v>
      </c>
      <c r="E153" s="46">
        <f t="shared" si="13"/>
        <v>0.9768744267604561</v>
      </c>
      <c r="F153" s="46">
        <f t="shared" si="14"/>
        <v>-4.6874426760455501E-2</v>
      </c>
      <c r="G153" s="47"/>
      <c r="H153" s="43"/>
      <c r="I153" s="52">
        <f t="shared" si="18"/>
        <v>0.9300000000000006</v>
      </c>
      <c r="J153" s="46">
        <f t="shared" si="15"/>
        <v>0.95501040316339914</v>
      </c>
      <c r="K153" s="46">
        <f t="shared" si="16"/>
        <v>-2.5010403163398531E-2</v>
      </c>
      <c r="L153" s="58"/>
    </row>
    <row r="154" spans="3:13" ht="9.9499999999999993" customHeight="1">
      <c r="C154" s="49"/>
      <c r="D154" s="52">
        <f t="shared" si="17"/>
        <v>0.94000000000000061</v>
      </c>
      <c r="E154" s="46">
        <f t="shared" si="13"/>
        <v>0.98032221128126529</v>
      </c>
      <c r="F154" s="46">
        <f t="shared" si="14"/>
        <v>-4.0322211281264675E-2</v>
      </c>
      <c r="G154" s="47"/>
      <c r="H154" s="43"/>
      <c r="I154" s="52">
        <f t="shared" si="18"/>
        <v>0.94000000000000061</v>
      </c>
      <c r="J154" s="46">
        <f t="shared" si="15"/>
        <v>0.96158685746220818</v>
      </c>
      <c r="K154" s="46">
        <f t="shared" si="16"/>
        <v>-2.1586857462207565E-2</v>
      </c>
      <c r="L154" s="58"/>
    </row>
    <row r="155" spans="3:13" ht="9.9499999999999993" customHeight="1">
      <c r="C155" s="49"/>
      <c r="D155" s="52">
        <f t="shared" si="17"/>
        <v>0.95000000000000062</v>
      </c>
      <c r="E155" s="46">
        <f t="shared" si="13"/>
        <v>0.98372023662396313</v>
      </c>
      <c r="F155" s="46">
        <f t="shared" si="14"/>
        <v>-3.3720236623962507E-2</v>
      </c>
      <c r="G155" s="47"/>
      <c r="H155" s="43"/>
      <c r="I155" s="52">
        <f t="shared" si="18"/>
        <v>0.95000000000000062</v>
      </c>
      <c r="J155" s="46">
        <f t="shared" si="15"/>
        <v>0.9681125845278119</v>
      </c>
      <c r="K155" s="46">
        <f t="shared" si="16"/>
        <v>-1.8112584527811282E-2</v>
      </c>
      <c r="L155" s="58"/>
      <c r="M155" s="59"/>
    </row>
    <row r="156" spans="3:13" ht="9.9499999999999993" customHeight="1">
      <c r="C156" s="49"/>
      <c r="D156" s="52">
        <f t="shared" si="17"/>
        <v>0.96000000000000063</v>
      </c>
      <c r="E156" s="46">
        <f>(EXP(D156/($F$57-D156))-1)/(EXP(1/($F$57-1))-1)</f>
        <v>0.98706956098432652</v>
      </c>
      <c r="F156" s="46">
        <f t="shared" si="14"/>
        <v>-2.7069560984325891E-2</v>
      </c>
      <c r="G156" s="47"/>
      <c r="H156" s="43"/>
      <c r="I156" s="52">
        <f t="shared" si="18"/>
        <v>0.96000000000000063</v>
      </c>
      <c r="J156" s="46">
        <f t="shared" si="15"/>
        <v>0.97458815517580366</v>
      </c>
      <c r="K156" s="46">
        <f t="shared" si="16"/>
        <v>-1.458815517580303E-2</v>
      </c>
      <c r="L156" s="11"/>
      <c r="M156" s="59"/>
    </row>
    <row r="157" spans="3:13" ht="9.9499999999999993" customHeight="1">
      <c r="C157" s="49"/>
      <c r="D157" s="52">
        <f t="shared" si="17"/>
        <v>0.97000000000000064</v>
      </c>
      <c r="E157" s="46">
        <f>(EXP(D157/($F$57-D157))-1)/(EXP(1/($F$57-1))-1)</f>
        <v>0.99037121302813136</v>
      </c>
      <c r="F157" s="46">
        <f t="shared" si="14"/>
        <v>-2.0371213028130719E-2</v>
      </c>
      <c r="G157" s="47"/>
      <c r="H157" s="43"/>
      <c r="I157" s="52">
        <f t="shared" si="18"/>
        <v>0.97000000000000064</v>
      </c>
      <c r="J157" s="46">
        <f t="shared" si="15"/>
        <v>0.98101413184908048</v>
      </c>
      <c r="K157" s="46">
        <f t="shared" si="16"/>
        <v>-1.1014131849079845E-2</v>
      </c>
      <c r="L157" s="11"/>
      <c r="M157" s="59"/>
    </row>
    <row r="158" spans="3:13" ht="9.9499999999999993" customHeight="1">
      <c r="C158" s="49"/>
      <c r="D158" s="52">
        <f t="shared" si="17"/>
        <v>0.98000000000000065</v>
      </c>
      <c r="E158" s="46">
        <f>(EXP(D158/($F$57-D158))-1)/(EXP(1/($F$57-1))-1)</f>
        <v>0.99362619290636267</v>
      </c>
      <c r="F158" s="46">
        <f t="shared" si="14"/>
        <v>-1.3626192906362022E-2</v>
      </c>
      <c r="G158" s="47"/>
      <c r="H158" s="43"/>
      <c r="I158" s="52">
        <f t="shared" si="18"/>
        <v>0.98000000000000065</v>
      </c>
      <c r="J158" s="46">
        <f t="shared" si="15"/>
        <v>0.98739106876847182</v>
      </c>
      <c r="K158" s="46">
        <f t="shared" si="16"/>
        <v>-7.3910687684711762E-3</v>
      </c>
      <c r="L158" s="59"/>
    </row>
    <row r="159" spans="3:13" ht="9.9499999999999993" customHeight="1">
      <c r="C159" s="49"/>
      <c r="D159" s="52">
        <f t="shared" si="17"/>
        <v>0.99000000000000066</v>
      </c>
      <c r="E159" s="46">
        <f>(EXP(D159/($F$57-D159))-1)/(EXP(1/($F$57-1))-1)</f>
        <v>0.99683547322909694</v>
      </c>
      <c r="F159" s="46">
        <f t="shared" si="14"/>
        <v>-6.8354732290962783E-3</v>
      </c>
      <c r="G159" s="47"/>
      <c r="H159" s="43"/>
      <c r="I159" s="52">
        <f t="shared" si="18"/>
        <v>0.99000000000000066</v>
      </c>
      <c r="J159" s="46">
        <f t="shared" si="15"/>
        <v>0.99371951208016274</v>
      </c>
      <c r="K159" s="46">
        <f t="shared" si="16"/>
        <v>-3.7195120801620796E-3</v>
      </c>
      <c r="L159" s="59"/>
    </row>
    <row r="160" spans="3:13" ht="9.9499999999999993" customHeight="1">
      <c r="C160" s="49"/>
      <c r="D160" s="56">
        <f t="shared" si="17"/>
        <v>1.0000000000000007</v>
      </c>
      <c r="E160" s="57">
        <f>(EXP(D160/($F$57-D160))-1)/(EXP(1/($F$57-1))-1)</f>
        <v>1</v>
      </c>
      <c r="F160" s="57">
        <f t="shared" si="14"/>
        <v>0</v>
      </c>
      <c r="G160" s="47"/>
      <c r="H160" s="47"/>
      <c r="I160" s="56">
        <f t="shared" si="18"/>
        <v>1.0000000000000007</v>
      </c>
      <c r="J160" s="57">
        <f t="shared" si="15"/>
        <v>1.0000000000000004</v>
      </c>
      <c r="K160" s="57">
        <f t="shared" si="16"/>
        <v>0</v>
      </c>
      <c r="L160" s="59"/>
    </row>
    <row r="161" spans="2:13" ht="9.9499999999999993" customHeight="1">
      <c r="C161" s="49"/>
      <c r="D161" s="49"/>
      <c r="E161" s="49"/>
      <c r="F161" s="49">
        <f>SUM(F60:F160)*0.01</f>
        <v>-0.18289862620897362</v>
      </c>
      <c r="G161" s="50"/>
      <c r="H161" s="58"/>
      <c r="I161" s="49"/>
      <c r="J161" s="49"/>
      <c r="K161" s="49">
        <f>SUM(K60:K160)*0.01</f>
        <v>-7.7072192880702911E-2</v>
      </c>
      <c r="M161" s="59"/>
    </row>
    <row r="162" spans="2:13" ht="9.9499999999999993" customHeight="1">
      <c r="C162" s="49"/>
      <c r="D162" s="49"/>
      <c r="E162" s="45" t="s">
        <v>23</v>
      </c>
      <c r="F162" s="49">
        <f>2*F161</f>
        <v>-0.36579725241794725</v>
      </c>
      <c r="G162" s="50"/>
      <c r="H162" s="58"/>
      <c r="I162" s="49"/>
      <c r="J162" s="45" t="s">
        <v>23</v>
      </c>
      <c r="K162" s="49">
        <f>2*K161</f>
        <v>-0.15414438576140582</v>
      </c>
      <c r="M162" s="59"/>
    </row>
    <row r="163" spans="2:13">
      <c r="C163" s="49"/>
      <c r="D163" s="49"/>
      <c r="E163" s="49"/>
      <c r="F163" s="49"/>
      <c r="G163" s="50"/>
      <c r="H163" s="58"/>
      <c r="I163" s="58"/>
      <c r="J163" s="58"/>
      <c r="K163" s="58"/>
      <c r="M163" s="59"/>
    </row>
    <row r="164" spans="2:13">
      <c r="C164" s="4"/>
      <c r="D164" s="4"/>
      <c r="E164" s="4"/>
      <c r="F164" s="4"/>
      <c r="G164" s="60"/>
      <c r="H164" s="11"/>
      <c r="I164" s="11"/>
      <c r="J164" s="11"/>
      <c r="K164" s="11"/>
      <c r="M164" s="59"/>
    </row>
    <row r="165" spans="2:13">
      <c r="B165" s="61" t="s">
        <v>24</v>
      </c>
      <c r="C165" s="4"/>
      <c r="D165" s="4"/>
      <c r="E165" s="4"/>
      <c r="F165" s="60"/>
      <c r="G165" s="11"/>
      <c r="H165" s="11"/>
      <c r="I165" s="11"/>
      <c r="J165" s="11"/>
      <c r="K165" s="11"/>
      <c r="M165" s="59"/>
    </row>
    <row r="166" spans="2:13">
      <c r="B166" s="61" t="s">
        <v>25</v>
      </c>
      <c r="C166" s="4"/>
      <c r="D166" s="4"/>
      <c r="E166" s="4"/>
      <c r="F166" s="60"/>
      <c r="G166" s="11"/>
      <c r="H166" s="11"/>
      <c r="I166" s="11"/>
      <c r="J166" s="11"/>
      <c r="K166" s="11"/>
      <c r="M166" s="59"/>
    </row>
    <row r="167" spans="2:13">
      <c r="B167" s="61" t="s">
        <v>26</v>
      </c>
      <c r="C167" s="4"/>
      <c r="D167" s="4"/>
      <c r="E167" s="4"/>
      <c r="F167" s="60"/>
      <c r="G167" s="11"/>
      <c r="H167" s="11"/>
      <c r="I167" s="11"/>
      <c r="J167" s="11"/>
      <c r="M167" s="59"/>
    </row>
    <row r="168" spans="2:13">
      <c r="M168" s="59"/>
    </row>
    <row r="169" spans="2:13">
      <c r="M169" s="59"/>
    </row>
    <row r="170" spans="2:13">
      <c r="B170" s="62"/>
      <c r="M170" s="59"/>
    </row>
    <row r="171" spans="2:13">
      <c r="B171" s="63" t="s">
        <v>119</v>
      </c>
      <c r="M171" s="59"/>
    </row>
    <row r="172" spans="2:13">
      <c r="B172" s="63" t="s">
        <v>28</v>
      </c>
    </row>
    <row r="173" spans="2:13">
      <c r="B173" s="63" t="s">
        <v>29</v>
      </c>
    </row>
    <row r="190" ht="15" customHeight="1"/>
    <row r="191" ht="15" customHeight="1"/>
    <row r="192" ht="15" customHeight="1"/>
  </sheetData>
  <sheetProtection formatCells="0" formatRows="0" insertRows="0" deleteRows="0" sort="0"/>
  <mergeCells count="10">
    <mergeCell ref="B12:B14"/>
    <mergeCell ref="C12:F12"/>
    <mergeCell ref="G12:G14"/>
    <mergeCell ref="H12:K12"/>
    <mergeCell ref="C13:C14"/>
    <mergeCell ref="D13:D14"/>
    <mergeCell ref="E13:F13"/>
    <mergeCell ref="H13:H14"/>
    <mergeCell ref="I13:I14"/>
    <mergeCell ref="J13:K13"/>
  </mergeCells>
  <hyperlinks>
    <hyperlink ref="B171" r:id="rId1" display="Oscar J Mujica MD MPH" xr:uid="{00000000-0004-0000-0200-000000000000}"/>
  </hyperlinks>
  <pageMargins left="0.75" right="0.75" top="1" bottom="1" header="0.5" footer="0.5"/>
  <pageSetup orientation="portrait" horizontalDpi="200" verticalDpi="200" copies="0"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88"/>
  <sheetViews>
    <sheetView showRowColHeaders="0" workbookViewId="0"/>
  </sheetViews>
  <sheetFormatPr defaultColWidth="4.73046875" defaultRowHeight="10.15"/>
  <cols>
    <col min="1" max="3" width="4.73046875" style="66" customWidth="1"/>
    <col min="4" max="4" width="2.73046875" style="66" customWidth="1"/>
    <col min="5" max="256" width="4.73046875" style="66"/>
    <col min="257" max="259" width="4.73046875" style="66" customWidth="1"/>
    <col min="260" max="260" width="2.73046875" style="66" customWidth="1"/>
    <col min="261" max="512" width="4.73046875" style="66"/>
    <col min="513" max="515" width="4.73046875" style="66" customWidth="1"/>
    <col min="516" max="516" width="2.73046875" style="66" customWidth="1"/>
    <col min="517" max="768" width="4.73046875" style="66"/>
    <col min="769" max="771" width="4.73046875" style="66" customWidth="1"/>
    <col min="772" max="772" width="2.73046875" style="66" customWidth="1"/>
    <col min="773" max="1024" width="4.73046875" style="66"/>
    <col min="1025" max="1027" width="4.73046875" style="66" customWidth="1"/>
    <col min="1028" max="1028" width="2.73046875" style="66" customWidth="1"/>
    <col min="1029" max="1280" width="4.73046875" style="66"/>
    <col min="1281" max="1283" width="4.73046875" style="66" customWidth="1"/>
    <col min="1284" max="1284" width="2.73046875" style="66" customWidth="1"/>
    <col min="1285" max="1536" width="4.73046875" style="66"/>
    <col min="1537" max="1539" width="4.73046875" style="66" customWidth="1"/>
    <col min="1540" max="1540" width="2.73046875" style="66" customWidth="1"/>
    <col min="1541" max="1792" width="4.73046875" style="66"/>
    <col min="1793" max="1795" width="4.73046875" style="66" customWidth="1"/>
    <col min="1796" max="1796" width="2.73046875" style="66" customWidth="1"/>
    <col min="1797" max="2048" width="4.73046875" style="66"/>
    <col min="2049" max="2051" width="4.73046875" style="66" customWidth="1"/>
    <col min="2052" max="2052" width="2.73046875" style="66" customWidth="1"/>
    <col min="2053" max="2304" width="4.73046875" style="66"/>
    <col min="2305" max="2307" width="4.73046875" style="66" customWidth="1"/>
    <col min="2308" max="2308" width="2.73046875" style="66" customWidth="1"/>
    <col min="2309" max="2560" width="4.73046875" style="66"/>
    <col min="2561" max="2563" width="4.73046875" style="66" customWidth="1"/>
    <col min="2564" max="2564" width="2.73046875" style="66" customWidth="1"/>
    <col min="2565" max="2816" width="4.73046875" style="66"/>
    <col min="2817" max="2819" width="4.73046875" style="66" customWidth="1"/>
    <col min="2820" max="2820" width="2.73046875" style="66" customWidth="1"/>
    <col min="2821" max="3072" width="4.73046875" style="66"/>
    <col min="3073" max="3075" width="4.73046875" style="66" customWidth="1"/>
    <col min="3076" max="3076" width="2.73046875" style="66" customWidth="1"/>
    <col min="3077" max="3328" width="4.73046875" style="66"/>
    <col min="3329" max="3331" width="4.73046875" style="66" customWidth="1"/>
    <col min="3332" max="3332" width="2.73046875" style="66" customWidth="1"/>
    <col min="3333" max="3584" width="4.73046875" style="66"/>
    <col min="3585" max="3587" width="4.73046875" style="66" customWidth="1"/>
    <col min="3588" max="3588" width="2.73046875" style="66" customWidth="1"/>
    <col min="3589" max="3840" width="4.73046875" style="66"/>
    <col min="3841" max="3843" width="4.73046875" style="66" customWidth="1"/>
    <col min="3844" max="3844" width="2.73046875" style="66" customWidth="1"/>
    <col min="3845" max="4096" width="4.73046875" style="66"/>
    <col min="4097" max="4099" width="4.73046875" style="66" customWidth="1"/>
    <col min="4100" max="4100" width="2.73046875" style="66" customWidth="1"/>
    <col min="4101" max="4352" width="4.73046875" style="66"/>
    <col min="4353" max="4355" width="4.73046875" style="66" customWidth="1"/>
    <col min="4356" max="4356" width="2.73046875" style="66" customWidth="1"/>
    <col min="4357" max="4608" width="4.73046875" style="66"/>
    <col min="4609" max="4611" width="4.73046875" style="66" customWidth="1"/>
    <col min="4612" max="4612" width="2.73046875" style="66" customWidth="1"/>
    <col min="4613" max="4864" width="4.73046875" style="66"/>
    <col min="4865" max="4867" width="4.73046875" style="66" customWidth="1"/>
    <col min="4868" max="4868" width="2.73046875" style="66" customWidth="1"/>
    <col min="4869" max="5120" width="4.73046875" style="66"/>
    <col min="5121" max="5123" width="4.73046875" style="66" customWidth="1"/>
    <col min="5124" max="5124" width="2.73046875" style="66" customWidth="1"/>
    <col min="5125" max="5376" width="4.73046875" style="66"/>
    <col min="5377" max="5379" width="4.73046875" style="66" customWidth="1"/>
    <col min="5380" max="5380" width="2.73046875" style="66" customWidth="1"/>
    <col min="5381" max="5632" width="4.73046875" style="66"/>
    <col min="5633" max="5635" width="4.73046875" style="66" customWidth="1"/>
    <col min="5636" max="5636" width="2.73046875" style="66" customWidth="1"/>
    <col min="5637" max="5888" width="4.73046875" style="66"/>
    <col min="5889" max="5891" width="4.73046875" style="66" customWidth="1"/>
    <col min="5892" max="5892" width="2.73046875" style="66" customWidth="1"/>
    <col min="5893" max="6144" width="4.73046875" style="66"/>
    <col min="6145" max="6147" width="4.73046875" style="66" customWidth="1"/>
    <col min="6148" max="6148" width="2.73046875" style="66" customWidth="1"/>
    <col min="6149" max="6400" width="4.73046875" style="66"/>
    <col min="6401" max="6403" width="4.73046875" style="66" customWidth="1"/>
    <col min="6404" max="6404" width="2.73046875" style="66" customWidth="1"/>
    <col min="6405" max="6656" width="4.73046875" style="66"/>
    <col min="6657" max="6659" width="4.73046875" style="66" customWidth="1"/>
    <col min="6660" max="6660" width="2.73046875" style="66" customWidth="1"/>
    <col min="6661" max="6912" width="4.73046875" style="66"/>
    <col min="6913" max="6915" width="4.73046875" style="66" customWidth="1"/>
    <col min="6916" max="6916" width="2.73046875" style="66" customWidth="1"/>
    <col min="6917" max="7168" width="4.73046875" style="66"/>
    <col min="7169" max="7171" width="4.73046875" style="66" customWidth="1"/>
    <col min="7172" max="7172" width="2.73046875" style="66" customWidth="1"/>
    <col min="7173" max="7424" width="4.73046875" style="66"/>
    <col min="7425" max="7427" width="4.73046875" style="66" customWidth="1"/>
    <col min="7428" max="7428" width="2.73046875" style="66" customWidth="1"/>
    <col min="7429" max="7680" width="4.73046875" style="66"/>
    <col min="7681" max="7683" width="4.73046875" style="66" customWidth="1"/>
    <col min="7684" max="7684" width="2.73046875" style="66" customWidth="1"/>
    <col min="7685" max="7936" width="4.73046875" style="66"/>
    <col min="7937" max="7939" width="4.73046875" style="66" customWidth="1"/>
    <col min="7940" max="7940" width="2.73046875" style="66" customWidth="1"/>
    <col min="7941" max="8192" width="4.73046875" style="66"/>
    <col min="8193" max="8195" width="4.73046875" style="66" customWidth="1"/>
    <col min="8196" max="8196" width="2.73046875" style="66" customWidth="1"/>
    <col min="8197" max="8448" width="4.73046875" style="66"/>
    <col min="8449" max="8451" width="4.73046875" style="66" customWidth="1"/>
    <col min="8452" max="8452" width="2.73046875" style="66" customWidth="1"/>
    <col min="8453" max="8704" width="4.73046875" style="66"/>
    <col min="8705" max="8707" width="4.73046875" style="66" customWidth="1"/>
    <col min="8708" max="8708" width="2.73046875" style="66" customWidth="1"/>
    <col min="8709" max="8960" width="4.73046875" style="66"/>
    <col min="8961" max="8963" width="4.73046875" style="66" customWidth="1"/>
    <col min="8964" max="8964" width="2.73046875" style="66" customWidth="1"/>
    <col min="8965" max="9216" width="4.73046875" style="66"/>
    <col min="9217" max="9219" width="4.73046875" style="66" customWidth="1"/>
    <col min="9220" max="9220" width="2.73046875" style="66" customWidth="1"/>
    <col min="9221" max="9472" width="4.73046875" style="66"/>
    <col min="9473" max="9475" width="4.73046875" style="66" customWidth="1"/>
    <col min="9476" max="9476" width="2.73046875" style="66" customWidth="1"/>
    <col min="9477" max="9728" width="4.73046875" style="66"/>
    <col min="9729" max="9731" width="4.73046875" style="66" customWidth="1"/>
    <col min="9732" max="9732" width="2.73046875" style="66" customWidth="1"/>
    <col min="9733" max="9984" width="4.73046875" style="66"/>
    <col min="9985" max="9987" width="4.73046875" style="66" customWidth="1"/>
    <col min="9988" max="9988" width="2.73046875" style="66" customWidth="1"/>
    <col min="9989" max="10240" width="4.73046875" style="66"/>
    <col min="10241" max="10243" width="4.73046875" style="66" customWidth="1"/>
    <col min="10244" max="10244" width="2.73046875" style="66" customWidth="1"/>
    <col min="10245" max="10496" width="4.73046875" style="66"/>
    <col min="10497" max="10499" width="4.73046875" style="66" customWidth="1"/>
    <col min="10500" max="10500" width="2.73046875" style="66" customWidth="1"/>
    <col min="10501" max="10752" width="4.73046875" style="66"/>
    <col min="10753" max="10755" width="4.73046875" style="66" customWidth="1"/>
    <col min="10756" max="10756" width="2.73046875" style="66" customWidth="1"/>
    <col min="10757" max="11008" width="4.73046875" style="66"/>
    <col min="11009" max="11011" width="4.73046875" style="66" customWidth="1"/>
    <col min="11012" max="11012" width="2.73046875" style="66" customWidth="1"/>
    <col min="11013" max="11264" width="4.73046875" style="66"/>
    <col min="11265" max="11267" width="4.73046875" style="66" customWidth="1"/>
    <col min="11268" max="11268" width="2.73046875" style="66" customWidth="1"/>
    <col min="11269" max="11520" width="4.73046875" style="66"/>
    <col min="11521" max="11523" width="4.73046875" style="66" customWidth="1"/>
    <col min="11524" max="11524" width="2.73046875" style="66" customWidth="1"/>
    <col min="11525" max="11776" width="4.73046875" style="66"/>
    <col min="11777" max="11779" width="4.73046875" style="66" customWidth="1"/>
    <col min="11780" max="11780" width="2.73046875" style="66" customWidth="1"/>
    <col min="11781" max="12032" width="4.73046875" style="66"/>
    <col min="12033" max="12035" width="4.73046875" style="66" customWidth="1"/>
    <col min="12036" max="12036" width="2.73046875" style="66" customWidth="1"/>
    <col min="12037" max="12288" width="4.73046875" style="66"/>
    <col min="12289" max="12291" width="4.73046875" style="66" customWidth="1"/>
    <col min="12292" max="12292" width="2.73046875" style="66" customWidth="1"/>
    <col min="12293" max="12544" width="4.73046875" style="66"/>
    <col min="12545" max="12547" width="4.73046875" style="66" customWidth="1"/>
    <col min="12548" max="12548" width="2.73046875" style="66" customWidth="1"/>
    <col min="12549" max="12800" width="4.73046875" style="66"/>
    <col min="12801" max="12803" width="4.73046875" style="66" customWidth="1"/>
    <col min="12804" max="12804" width="2.73046875" style="66" customWidth="1"/>
    <col min="12805" max="13056" width="4.73046875" style="66"/>
    <col min="13057" max="13059" width="4.73046875" style="66" customWidth="1"/>
    <col min="13060" max="13060" width="2.73046875" style="66" customWidth="1"/>
    <col min="13061" max="13312" width="4.73046875" style="66"/>
    <col min="13313" max="13315" width="4.73046875" style="66" customWidth="1"/>
    <col min="13316" max="13316" width="2.73046875" style="66" customWidth="1"/>
    <col min="13317" max="13568" width="4.73046875" style="66"/>
    <col min="13569" max="13571" width="4.73046875" style="66" customWidth="1"/>
    <col min="13572" max="13572" width="2.73046875" style="66" customWidth="1"/>
    <col min="13573" max="13824" width="4.73046875" style="66"/>
    <col min="13825" max="13827" width="4.73046875" style="66" customWidth="1"/>
    <col min="13828" max="13828" width="2.73046875" style="66" customWidth="1"/>
    <col min="13829" max="14080" width="4.73046875" style="66"/>
    <col min="14081" max="14083" width="4.73046875" style="66" customWidth="1"/>
    <col min="14084" max="14084" width="2.73046875" style="66" customWidth="1"/>
    <col min="14085" max="14336" width="4.73046875" style="66"/>
    <col min="14337" max="14339" width="4.73046875" style="66" customWidth="1"/>
    <col min="14340" max="14340" width="2.73046875" style="66" customWidth="1"/>
    <col min="14341" max="14592" width="4.73046875" style="66"/>
    <col min="14593" max="14595" width="4.73046875" style="66" customWidth="1"/>
    <col min="14596" max="14596" width="2.73046875" style="66" customWidth="1"/>
    <col min="14597" max="14848" width="4.73046875" style="66"/>
    <col min="14849" max="14851" width="4.73046875" style="66" customWidth="1"/>
    <col min="14852" max="14852" width="2.73046875" style="66" customWidth="1"/>
    <col min="14853" max="15104" width="4.73046875" style="66"/>
    <col min="15105" max="15107" width="4.73046875" style="66" customWidth="1"/>
    <col min="15108" max="15108" width="2.73046875" style="66" customWidth="1"/>
    <col min="15109" max="15360" width="4.73046875" style="66"/>
    <col min="15361" max="15363" width="4.73046875" style="66" customWidth="1"/>
    <col min="15364" max="15364" width="2.73046875" style="66" customWidth="1"/>
    <col min="15365" max="15616" width="4.73046875" style="66"/>
    <col min="15617" max="15619" width="4.73046875" style="66" customWidth="1"/>
    <col min="15620" max="15620" width="2.73046875" style="66" customWidth="1"/>
    <col min="15621" max="15872" width="4.73046875" style="66"/>
    <col min="15873" max="15875" width="4.73046875" style="66" customWidth="1"/>
    <col min="15876" max="15876" width="2.73046875" style="66" customWidth="1"/>
    <col min="15877" max="16128" width="4.73046875" style="66"/>
    <col min="16129" max="16131" width="4.73046875" style="66" customWidth="1"/>
    <col min="16132" max="16132" width="2.73046875" style="66" customWidth="1"/>
    <col min="16133" max="16384" width="4.73046875" style="66"/>
  </cols>
  <sheetData>
    <row r="2" spans="1:13" s="64" customFormat="1" ht="24" customHeight="1">
      <c r="B2" s="65" t="s">
        <v>30</v>
      </c>
    </row>
    <row r="3" spans="1:13" ht="15" customHeight="1">
      <c r="B3" s="67"/>
      <c r="C3" s="67"/>
      <c r="D3" s="67"/>
      <c r="E3" s="67"/>
      <c r="F3" s="67"/>
      <c r="M3" s="68"/>
    </row>
    <row r="4" spans="1:13" ht="18" customHeight="1">
      <c r="B4" s="69" t="s">
        <v>31</v>
      </c>
    </row>
    <row r="5" spans="1:13" ht="15" customHeight="1"/>
    <row r="6" spans="1:13">
      <c r="A6" s="70" t="s">
        <v>32</v>
      </c>
      <c r="B6" s="66" t="s">
        <v>33</v>
      </c>
    </row>
    <row r="7" spans="1:13" ht="11.65">
      <c r="C7" s="71" t="s">
        <v>34</v>
      </c>
      <c r="E7" s="66" t="s">
        <v>35</v>
      </c>
    </row>
    <row r="8" spans="1:13" ht="11.65">
      <c r="C8" s="71" t="s">
        <v>36</v>
      </c>
      <c r="E8" s="66" t="s">
        <v>37</v>
      </c>
    </row>
    <row r="9" spans="1:13">
      <c r="B9" s="66" t="s">
        <v>107</v>
      </c>
    </row>
    <row r="10" spans="1:13">
      <c r="C10" s="71" t="s">
        <v>38</v>
      </c>
      <c r="E10" s="66" t="s">
        <v>39</v>
      </c>
    </row>
    <row r="11" spans="1:13">
      <c r="C11" s="71" t="s">
        <v>40</v>
      </c>
      <c r="E11" s="66" t="s">
        <v>41</v>
      </c>
    </row>
    <row r="12" spans="1:13">
      <c r="C12" s="71" t="s">
        <v>42</v>
      </c>
      <c r="E12" s="66" t="s">
        <v>43</v>
      </c>
    </row>
    <row r="13" spans="1:13">
      <c r="C13" s="71" t="s">
        <v>44</v>
      </c>
      <c r="E13" s="66" t="s">
        <v>45</v>
      </c>
    </row>
    <row r="14" spans="1:13">
      <c r="E14" s="66" t="s">
        <v>0</v>
      </c>
    </row>
    <row r="15" spans="1:13">
      <c r="A15" s="70" t="s">
        <v>46</v>
      </c>
      <c r="B15" s="66" t="s">
        <v>47</v>
      </c>
    </row>
    <row r="20" spans="1:18">
      <c r="L20" s="66" t="s">
        <v>48</v>
      </c>
    </row>
    <row r="25" spans="1:18">
      <c r="B25" s="66" t="s">
        <v>49</v>
      </c>
    </row>
    <row r="27" spans="1:18">
      <c r="C27" s="72" t="s">
        <v>50</v>
      </c>
      <c r="L27" s="66" t="s">
        <v>48</v>
      </c>
      <c r="R27" s="72" t="s">
        <v>51</v>
      </c>
    </row>
    <row r="29" spans="1:18">
      <c r="A29" s="70" t="s">
        <v>52</v>
      </c>
      <c r="B29" s="66" t="s">
        <v>53</v>
      </c>
    </row>
    <row r="31" spans="1:18">
      <c r="A31" s="70" t="s">
        <v>54</v>
      </c>
      <c r="B31" s="66" t="s">
        <v>55</v>
      </c>
    </row>
    <row r="32" spans="1:18">
      <c r="B32" s="66" t="s">
        <v>56</v>
      </c>
    </row>
    <row r="33" spans="1:3">
      <c r="B33" s="66" t="s">
        <v>57</v>
      </c>
    </row>
    <row r="34" spans="1:3">
      <c r="B34" s="66" t="s">
        <v>118</v>
      </c>
    </row>
    <row r="36" spans="1:3">
      <c r="A36" s="70" t="s">
        <v>58</v>
      </c>
      <c r="B36" s="66" t="s">
        <v>105</v>
      </c>
    </row>
    <row r="37" spans="1:3">
      <c r="B37" s="66" t="s">
        <v>106</v>
      </c>
    </row>
    <row r="39" spans="1:3">
      <c r="A39" s="70" t="s">
        <v>59</v>
      </c>
      <c r="B39" s="66" t="s">
        <v>60</v>
      </c>
    </row>
    <row r="40" spans="1:3">
      <c r="B40" s="66" t="s">
        <v>61</v>
      </c>
    </row>
    <row r="41" spans="1:3">
      <c r="B41" s="66" t="s">
        <v>103</v>
      </c>
    </row>
    <row r="42" spans="1:3">
      <c r="B42" s="66" t="s">
        <v>104</v>
      </c>
    </row>
    <row r="44" spans="1:3">
      <c r="A44" s="70" t="s">
        <v>62</v>
      </c>
      <c r="B44" s="66" t="s">
        <v>63</v>
      </c>
    </row>
    <row r="45" spans="1:3">
      <c r="B45" s="73" t="s">
        <v>64</v>
      </c>
    </row>
    <row r="46" spans="1:3">
      <c r="C46" s="74" t="s">
        <v>65</v>
      </c>
    </row>
    <row r="47" spans="1:3">
      <c r="C47" s="74" t="s">
        <v>66</v>
      </c>
    </row>
    <row r="48" spans="1:3">
      <c r="B48" s="73" t="s">
        <v>67</v>
      </c>
    </row>
    <row r="49" spans="1:3">
      <c r="C49" s="74" t="s">
        <v>68</v>
      </c>
    </row>
    <row r="50" spans="1:3">
      <c r="B50" s="73" t="s">
        <v>69</v>
      </c>
    </row>
    <row r="51" spans="1:3">
      <c r="C51" s="75" t="s">
        <v>70</v>
      </c>
    </row>
    <row r="53" spans="1:3">
      <c r="A53" s="76" t="s">
        <v>71</v>
      </c>
    </row>
    <row r="54" spans="1:3">
      <c r="A54" s="76" t="s">
        <v>1</v>
      </c>
    </row>
    <row r="58" spans="1:3" ht="15">
      <c r="B58" s="69" t="s">
        <v>95</v>
      </c>
    </row>
    <row r="60" spans="1:3">
      <c r="A60" s="70" t="s">
        <v>32</v>
      </c>
      <c r="B60" s="66" t="s">
        <v>96</v>
      </c>
    </row>
    <row r="62" spans="1:3">
      <c r="A62" s="70" t="s">
        <v>46</v>
      </c>
      <c r="B62" s="66" t="s">
        <v>97</v>
      </c>
    </row>
    <row r="63" spans="1:3">
      <c r="B63" s="66" t="s">
        <v>98</v>
      </c>
    </row>
    <row r="65" spans="1:2">
      <c r="A65" s="70" t="s">
        <v>52</v>
      </c>
      <c r="B65" s="66" t="s">
        <v>99</v>
      </c>
    </row>
    <row r="70" spans="1:2" ht="10.5">
      <c r="A70" s="70" t="s">
        <v>54</v>
      </c>
      <c r="B70" s="66" t="s">
        <v>101</v>
      </c>
    </row>
    <row r="71" spans="1:2">
      <c r="B71" s="66" t="s">
        <v>100</v>
      </c>
    </row>
    <row r="73" spans="1:2">
      <c r="A73" s="70" t="s">
        <v>58</v>
      </c>
      <c r="B73" s="66" t="s">
        <v>108</v>
      </c>
    </row>
    <row r="74" spans="1:2">
      <c r="B74" s="66" t="s">
        <v>109</v>
      </c>
    </row>
    <row r="76" spans="1:2">
      <c r="A76" s="70" t="s">
        <v>59</v>
      </c>
      <c r="B76" s="66" t="s">
        <v>110</v>
      </c>
    </row>
    <row r="77" spans="1:2">
      <c r="A77" s="70"/>
    </row>
    <row r="78" spans="1:2" ht="10.5">
      <c r="A78" s="70" t="s">
        <v>111</v>
      </c>
      <c r="B78" s="66" t="s">
        <v>112</v>
      </c>
    </row>
    <row r="79" spans="1:2">
      <c r="B79" s="66" t="s">
        <v>113</v>
      </c>
    </row>
    <row r="80" spans="1:2" ht="10.5">
      <c r="B80" s="66" t="s">
        <v>114</v>
      </c>
    </row>
    <row r="82" spans="1:3">
      <c r="A82" s="70" t="s">
        <v>62</v>
      </c>
      <c r="B82" s="66" t="s">
        <v>63</v>
      </c>
    </row>
    <row r="83" spans="1:3">
      <c r="C83" s="74" t="s">
        <v>116</v>
      </c>
    </row>
    <row r="84" spans="1:3">
      <c r="C84" s="74" t="s">
        <v>117</v>
      </c>
    </row>
    <row r="85" spans="1:3">
      <c r="C85" s="74" t="s">
        <v>115</v>
      </c>
    </row>
    <row r="87" spans="1:3">
      <c r="A87" s="76" t="s">
        <v>102</v>
      </c>
    </row>
    <row r="88" spans="1:3">
      <c r="A88" s="76" t="s">
        <v>1</v>
      </c>
    </row>
  </sheetData>
  <sheetProtection algorithmName="SHA-512" hashValue="y450d7ZdjtPd6582f07AMsbByDJt4XHm/ir053WUR1kEYW1FIJLbu7xV2PaV1BKktpPIfFrmq44AhrnTBj08IQ==" saltValue="+BDIG6QRcGDF5zTj67x2HA==" spinCount="100000" sheet="1" objects="1" scenarios="1" selectLockedCells="1" selectUnlockedCells="1"/>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6145" r:id="rId4">
          <objectPr defaultSize="0" autoPict="0" r:id="rId5">
            <anchor moveWithCells="1" sizeWithCells="1">
              <from>
                <xdr:col>2</xdr:col>
                <xdr:colOff>19050</xdr:colOff>
                <xdr:row>16</xdr:row>
                <xdr:rowOff>57150</xdr:rowOff>
              </from>
              <to>
                <xdr:col>9</xdr:col>
                <xdr:colOff>238125</xdr:colOff>
                <xdr:row>22</xdr:row>
                <xdr:rowOff>85725</xdr:rowOff>
              </to>
            </anchor>
          </objectPr>
        </oleObject>
      </mc:Choice>
      <mc:Fallback>
        <oleObject progId="Equation.3" shapeId="6145" r:id="rId4"/>
      </mc:Fallback>
    </mc:AlternateContent>
    <mc:AlternateContent xmlns:mc="http://schemas.openxmlformats.org/markup-compatibility/2006">
      <mc:Choice Requires="x14">
        <oleObject progId="Equation.3" shapeId="6146" r:id="rId6">
          <objectPr defaultSize="0" autoPict="0" r:id="rId7">
            <anchor moveWithCells="1" sizeWithCells="1">
              <from>
                <xdr:col>16</xdr:col>
                <xdr:colOff>295275</xdr:colOff>
                <xdr:row>16</xdr:row>
                <xdr:rowOff>0</xdr:rowOff>
              </from>
              <to>
                <xdr:col>20</xdr:col>
                <xdr:colOff>295275</xdr:colOff>
                <xdr:row>23</xdr:row>
                <xdr:rowOff>9525</xdr:rowOff>
              </to>
            </anchor>
          </objectPr>
        </oleObject>
      </mc:Choice>
      <mc:Fallback>
        <oleObject progId="Equation.3" shapeId="6146"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532D49D509864FA89C6AD82D58DB07" ma:contentTypeVersion="2" ma:contentTypeDescription="Create a new document." ma:contentTypeScope="" ma:versionID="bcc1c0abb4715e36d4cfebcec476e98e">
  <xsd:schema xmlns:xsd="http://www.w3.org/2001/XMLSchema" xmlns:xs="http://www.w3.org/2001/XMLSchema" xmlns:p="http://schemas.microsoft.com/office/2006/metadata/properties" xmlns:ns2="5ea7a557-a869-4c81-a42e-8e0344d7c5c4" targetNamespace="http://schemas.microsoft.com/office/2006/metadata/properties" ma:root="true" ma:fieldsID="12af5414883b11a200f3f346a3e4aeb0" ns2:_="">
    <xsd:import namespace="5ea7a557-a869-4c81-a42e-8e0344d7c5c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a7a557-a869-4c81-a42e-8e0344d7c5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ECB2D2-FB36-44CD-8A28-EE2050F8E246}"/>
</file>

<file path=customXml/itemProps2.xml><?xml version="1.0" encoding="utf-8"?>
<ds:datastoreItem xmlns:ds="http://schemas.openxmlformats.org/officeDocument/2006/customXml" ds:itemID="{3F46E4DE-CA25-4206-8BD8-9C182CA33386}"/>
</file>

<file path=customXml/itemProps3.xml><?xml version="1.0" encoding="utf-8"?>
<ds:datastoreItem xmlns:ds="http://schemas.openxmlformats.org/officeDocument/2006/customXml" ds:itemID="{27418880-6433-480B-812B-CF55E6F7C7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título</vt:lpstr>
      <vt:lpstr>Una Curva</vt:lpstr>
      <vt:lpstr>Dos Curvas</vt:lpstr>
      <vt:lpstr>Notas técnicas</vt:lpstr>
    </vt:vector>
  </TitlesOfParts>
  <Manager>Evidence &amp; Intelligence for Action in Health, EIH</Manager>
  <Company>Pan American Health Organization, PAHO/WHO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Suavizador OPS de Curvas de Concentración</dc:title>
  <dc:subject>indice de concentración de la desigualdad en salud</dc:subject>
  <dc:creator>Mujica, Dr. Oscar (WDC)</dc:creator>
  <cp:lastModifiedBy>Mujica, Dr. Oscar (WDC)</cp:lastModifiedBy>
  <cp:revision>1</cp:revision>
  <dcterms:created xsi:type="dcterms:W3CDTF">2014-05-08T23:28:26Z</dcterms:created>
  <dcterms:modified xsi:type="dcterms:W3CDTF">2021-03-23T07:06:46Z</dcterms:modified>
  <cp:category>Measuring Health Inequalities</cp:category>
  <cp:version>1</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0x01010085532D49D509864FA89C6AD82D58DB07</vt:lpwstr>
  </property>
</Properties>
</file>